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Administration\Treasury\Debt\Transparency\2024\"/>
    </mc:Choice>
  </mc:AlternateContent>
  <xr:revisionPtr revIDLastSave="0" documentId="13_ncr:1_{D3C7641F-77CD-4159-B4AA-D664C20E5D22}" xr6:coauthVersionLast="47" xr6:coauthVersionMax="47" xr10:uidLastSave="{00000000-0000-0000-0000-000000000000}"/>
  <bookViews>
    <workbookView xWindow="43080" yWindow="5685" windowWidth="29040" windowHeight="15840" xr2:uid="{1016C143-FE05-4231-8AB1-1CF51C1777CC}"/>
  </bookViews>
  <sheets>
    <sheet name="Individual Debt Obligation 2024" sheetId="5" r:id="rId1"/>
    <sheet name="Individual Debt Obligation 2023" sheetId="4" r:id="rId2"/>
    <sheet name="Individual Debt Obligation 2022" sheetId="2" r:id="rId3"/>
    <sheet name="Individual Debt Obligation 2021" sheetId="1" r:id="rId4"/>
    <sheet name="Sheet1" sheetId="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0">'[1]Table 6 - Overlap'!#REF!</definedName>
    <definedName name="\c">'[1]Table 6 - Overlap'!#REF!</definedName>
    <definedName name="\Q">[2]Historical_Sales_Tax_07_15_09!#REF!</definedName>
    <definedName name="\X">[2]Historical_Sales_Tax_07_15_09!#REF!</definedName>
    <definedName name="_Sort" hidden="1">#REF!</definedName>
    <definedName name="aaaa">#REF!</definedName>
    <definedName name="abcdefg">#REF!</definedName>
    <definedName name="ArbYld">#REF!</definedName>
    <definedName name="ArbYld2">'[3]PV of Comparison -- 5.77%'!#REF!</definedName>
    <definedName name="Budget">[4]Comparables!#REF!</definedName>
    <definedName name="CABType">[5]Sheet1!$J$2:$J$223</definedName>
    <definedName name="Call1">#REF!</definedName>
    <definedName name="Call2">#REF!</definedName>
    <definedName name="Call3">#REF!</definedName>
    <definedName name="Call4">#REF!</definedName>
    <definedName name="Call5">#REF!</definedName>
    <definedName name="Callable">[5]Sheet1!$K$2:$K$223</definedName>
    <definedName name="CallDate1">#REF!</definedName>
    <definedName name="CallDate2">#REF!</definedName>
    <definedName name="CallDate3">#REF!</definedName>
    <definedName name="CallDate4">#REF!</definedName>
    <definedName name="CallDate5">#REF!</definedName>
    <definedName name="CallPrice1">#REF!</definedName>
    <definedName name="CallPrice2">#REF!</definedName>
    <definedName name="CallPrice3">#REF!</definedName>
    <definedName name="CallPrice4">#REF!</definedName>
    <definedName name="CallPrice5">#REF!</definedName>
    <definedName name="Component">[5]Sheet1!$F$2:$F$223</definedName>
    <definedName name="Coupon">[5]Sheet1!$E$2:$E$223</definedName>
    <definedName name="CPIModel">'[6]Data Sheet'!$D$8:$D$11</definedName>
    <definedName name="Cusip">[5]Sheet1!$G$2:$G$223</definedName>
    <definedName name="Data">[7]ADA_Region_District!$B$2:$G$1240</definedName>
    <definedName name="Dated">#REF!</definedName>
    <definedName name="DatedDate">#REF!</definedName>
    <definedName name="DelDate">#REF!</definedName>
    <definedName name="Delivery">#REF!</definedName>
    <definedName name="DSRFDeposit">#REF!</definedName>
    <definedName name="escyld">#REF!</definedName>
    <definedName name="ExistingDebt_07_10_00">#REF!</definedName>
    <definedName name="First_Coupon">[5]Sheet1!$N$2:$N$223</definedName>
    <definedName name="FirstInt">#REF!</definedName>
    <definedName name="fracds">#REF!</definedName>
    <definedName name="fracpv">#REF!</definedName>
    <definedName name="Free_Percent">#REF!</definedName>
    <definedName name="FreePercent">#REF!</definedName>
    <definedName name="FundsOnHand">#REF!</definedName>
    <definedName name="FYE">#REF!</definedName>
    <definedName name="GatePercent">#REF!</definedName>
    <definedName name="ghkhjk">#REF!</definedName>
    <definedName name="Growth_Rate">#REF!</definedName>
    <definedName name="guess">#REF!</definedName>
    <definedName name="IssueDate">[5]Sheet1!$B$2:$B$223</definedName>
    <definedName name="Issuer">#REF!</definedName>
    <definedName name="Maturities1">#REF!</definedName>
    <definedName name="Maturities2">#REF!</definedName>
    <definedName name="Maturities3">#REF!</definedName>
    <definedName name="Maturities4">#REF!</definedName>
    <definedName name="Maturities5">#REF!</definedName>
    <definedName name="MaturityDate">[5]Sheet1!$D$2:$D$223</definedName>
    <definedName name="monthNames">[8]Formulas!$B$30:$B$55</definedName>
    <definedName name="NAMES">#N/A</definedName>
    <definedName name="PaymentDay">#REF!</definedName>
    <definedName name="PaymentMonth1">#REF!</definedName>
    <definedName name="PaymentMonth2">#REF!</definedName>
    <definedName name="PERGRANTWASTE">'[9]Debt Summary'!#REF!</definedName>
    <definedName name="PERGRANTWATER">'[9]Debt Summary'!#REF!</definedName>
    <definedName name="PERLOANWASTE">'[9]Debt Summary'!#REF!</definedName>
    <definedName name="PERLOANWATER">'[9]Debt Summary'!#REF!</definedName>
    <definedName name="Principal">[5]Sheet1!$C$2:$C$223</definedName>
    <definedName name="Print_1">[4]Comparables!#REF!</definedName>
    <definedName name="Print_2">[4]Comparables!#REF!</definedName>
    <definedName name="_xlnm.Print_Area" localSheetId="3">'Individual Debt Obligation 2021'!$B$1:$P$66</definedName>
    <definedName name="_xlnm.Print_Area" localSheetId="2">'Individual Debt Obligation 2022'!$B$1:$P$71</definedName>
    <definedName name="_xlnm.Print_Area" localSheetId="1">'Individual Debt Obligation 2023'!$B$1:$P$74</definedName>
    <definedName name="_xlnm.Print_Area" localSheetId="0">'Individual Debt Obligation 2024'!$B$1:$P$76</definedName>
    <definedName name="_xlnm.Print_Area">#N/A</definedName>
    <definedName name="Print_Area_MI">#REF!</definedName>
    <definedName name="PrintArea1">[4]Comparables!#REF!</definedName>
    <definedName name="PrintArea2">[4]Comparables!#REF!</definedName>
    <definedName name="PrintArea3">[4]Comparables!#REF!</definedName>
    <definedName name="PrintArea4">[4]Comparables!#REF!</definedName>
    <definedName name="PrintArea5">[4]Comparables!#REF!</definedName>
    <definedName name="PrintArea6">[4]Comparables!#REF!</definedName>
    <definedName name="PrintArea7">[4]Comparables!#REF!</definedName>
    <definedName name="PrintArea8">[4]Comparables!#REF!</definedName>
    <definedName name="RefTotal">#REF!</definedName>
    <definedName name="RefYear">#REF!</definedName>
    <definedName name="ReofferingPrice">[5]Sheet1!$H$2:$H$223</definedName>
    <definedName name="ReofferingYield">[5]Sheet1!$I$2:$I$223</definedName>
    <definedName name="Series1">#REF!</definedName>
    <definedName name="Series1Amount">#REF!</definedName>
    <definedName name="Series1S">#REF!</definedName>
    <definedName name="Series2">#REF!</definedName>
    <definedName name="Series2Amount">#REF!</definedName>
    <definedName name="Series2S">#REF!</definedName>
    <definedName name="Series3">#REF!</definedName>
    <definedName name="Series3Amount">#REF!</definedName>
    <definedName name="Series3S">#REF!</definedName>
    <definedName name="Series4">#REF!</definedName>
    <definedName name="Series4Amount">#REF!</definedName>
    <definedName name="Series4S">#REF!</definedName>
    <definedName name="Series5">#REF!</definedName>
    <definedName name="Series5Amount">#REF!</definedName>
    <definedName name="Series5S">#REF!</definedName>
    <definedName name="startDates">[8]Formulas!$C$30:$C$55</definedName>
    <definedName name="TargetForDS">#REF!</definedName>
    <definedName name="test">#REF!</definedName>
    <definedName name="test222">#REF!</definedName>
    <definedName name="TIC">#REF!</definedName>
    <definedName name="Title">[5]Sheet1!$A$2:$A$223</definedName>
    <definedName name="unrated__Y_N" localSheetId="3">#REF!</definedName>
    <definedName name="unrated__Y_N" localSheetId="2">#REF!</definedName>
    <definedName name="unrated__Y_N" localSheetId="1">#REF!</definedName>
    <definedName name="unrated__Y_N" localSheetId="0">#REF!</definedName>
    <definedName name="unrated__Y_N">#REF!</definedName>
    <definedName name="WeekDay">{1,2,3,4,5,6,7}</definedName>
    <definedName name="WeekNo">{1;2;3;4;5;6}</definedName>
    <definedName name="yield">#REF!</definedName>
    <definedName name="yu">'[10]PV of Comparison -- 5.77%'!#REF!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K63" i="5" l="1"/>
  <c r="K64" i="5"/>
  <c r="K65" i="5"/>
  <c r="K59" i="5"/>
  <c r="K58" i="5"/>
  <c r="K57" i="5"/>
  <c r="K55" i="5"/>
  <c r="K49" i="5"/>
  <c r="K26" i="5"/>
  <c r="K27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L21" i="5"/>
  <c r="L22" i="5"/>
  <c r="L23" i="5"/>
  <c r="L24" i="5"/>
  <c r="C74" i="5" l="1"/>
  <c r="F74" i="5"/>
  <c r="J74" i="5"/>
  <c r="J31" i="5"/>
  <c r="K31" i="5"/>
  <c r="J56" i="5"/>
  <c r="J66" i="5"/>
  <c r="L30" i="5"/>
  <c r="E37" i="5" l="1"/>
  <c r="G37" i="5"/>
  <c r="K37" i="5"/>
  <c r="L37" i="5" s="1"/>
  <c r="G68" i="5" l="1"/>
  <c r="G69" i="5"/>
  <c r="G70" i="5"/>
  <c r="G67" i="5"/>
  <c r="G58" i="5"/>
  <c r="G59" i="5"/>
  <c r="G60" i="5"/>
  <c r="G61" i="5"/>
  <c r="G62" i="5"/>
  <c r="G63" i="5"/>
  <c r="G64" i="5"/>
  <c r="G65" i="5"/>
  <c r="G57" i="5"/>
  <c r="F66" i="5"/>
  <c r="C66" i="5"/>
  <c r="D66" i="5"/>
  <c r="D74" i="5" s="1"/>
  <c r="E33" i="5" l="1"/>
  <c r="E34" i="5"/>
  <c r="E35" i="5"/>
  <c r="E36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G55" i="5"/>
  <c r="G32" i="5"/>
  <c r="D56" i="5"/>
  <c r="C56" i="5"/>
  <c r="L29" i="5" l="1"/>
  <c r="K30" i="5" l="1"/>
  <c r="D31" i="5"/>
  <c r="G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2" i="5"/>
  <c r="E56" i="5" s="1"/>
  <c r="C31" i="5"/>
  <c r="E72" i="5"/>
  <c r="E73" i="5" s="1"/>
  <c r="E15" i="2"/>
  <c r="G15" i="2"/>
  <c r="L15" i="2"/>
  <c r="E68" i="5"/>
  <c r="E69" i="5"/>
  <c r="E70" i="5"/>
  <c r="E67" i="5"/>
  <c r="E58" i="5"/>
  <c r="E59" i="5"/>
  <c r="E60" i="5"/>
  <c r="E61" i="5"/>
  <c r="E62" i="5"/>
  <c r="E63" i="5"/>
  <c r="E64" i="5"/>
  <c r="E65" i="5"/>
  <c r="E57" i="5"/>
  <c r="E3" i="5"/>
  <c r="J73" i="5"/>
  <c r="D73" i="5"/>
  <c r="C73" i="5"/>
  <c r="J71" i="5"/>
  <c r="F71" i="5"/>
  <c r="D71" i="5"/>
  <c r="C71" i="5"/>
  <c r="G54" i="5"/>
  <c r="G53" i="5"/>
  <c r="G52" i="5"/>
  <c r="G51" i="5"/>
  <c r="G50" i="5"/>
  <c r="G49" i="5"/>
  <c r="L48" i="5"/>
  <c r="G48" i="5"/>
  <c r="K47" i="5"/>
  <c r="L47" i="5" s="1"/>
  <c r="G47" i="5"/>
  <c r="L46" i="5"/>
  <c r="G46" i="5"/>
  <c r="L45" i="5"/>
  <c r="G45" i="5"/>
  <c r="L44" i="5"/>
  <c r="G44" i="5"/>
  <c r="L43" i="5"/>
  <c r="G43" i="5"/>
  <c r="L42" i="5"/>
  <c r="G42" i="5"/>
  <c r="L41" i="5"/>
  <c r="G41" i="5"/>
  <c r="L40" i="5"/>
  <c r="G40" i="5"/>
  <c r="L39" i="5"/>
  <c r="G39" i="5"/>
  <c r="K38" i="5"/>
  <c r="L38" i="5" s="1"/>
  <c r="G38" i="5"/>
  <c r="K36" i="5"/>
  <c r="L36" i="5" s="1"/>
  <c r="G36" i="5"/>
  <c r="K35" i="5"/>
  <c r="L35" i="5" s="1"/>
  <c r="G35" i="5"/>
  <c r="K34" i="5"/>
  <c r="L34" i="5" s="1"/>
  <c r="G34" i="5"/>
  <c r="K33" i="5"/>
  <c r="L33" i="5" s="1"/>
  <c r="K32" i="5"/>
  <c r="L28" i="5"/>
  <c r="K25" i="5"/>
  <c r="L25" i="5" s="1"/>
  <c r="L20" i="5"/>
  <c r="L19" i="5"/>
  <c r="L18" i="5"/>
  <c r="L17" i="5"/>
  <c r="L16" i="5"/>
  <c r="L15" i="5"/>
  <c r="L13" i="5"/>
  <c r="L14" i="5"/>
  <c r="L12" i="5"/>
  <c r="L11" i="5"/>
  <c r="L10" i="5"/>
  <c r="L9" i="5"/>
  <c r="L8" i="5"/>
  <c r="L7" i="5"/>
  <c r="L6" i="5"/>
  <c r="L5" i="5"/>
  <c r="L4" i="5"/>
  <c r="L3" i="5"/>
  <c r="K27" i="4"/>
  <c r="K52" i="4"/>
  <c r="L29" i="4"/>
  <c r="L26" i="4"/>
  <c r="E30" i="4"/>
  <c r="K64" i="4"/>
  <c r="J64" i="4"/>
  <c r="J55" i="4"/>
  <c r="J30" i="4"/>
  <c r="L28" i="4"/>
  <c r="L54" i="4"/>
  <c r="L53" i="4"/>
  <c r="L63" i="4"/>
  <c r="L31" i="5" l="1"/>
  <c r="L32" i="5"/>
  <c r="E66" i="5"/>
  <c r="E74" i="5" s="1"/>
  <c r="F73" i="5"/>
  <c r="G72" i="5"/>
  <c r="G73" i="5" s="1"/>
  <c r="G66" i="5"/>
  <c r="F56" i="5"/>
  <c r="G33" i="5"/>
  <c r="G56" i="5" s="1"/>
  <c r="E31" i="5"/>
  <c r="F31" i="5"/>
  <c r="G31" i="5"/>
  <c r="G74" i="5" s="1"/>
  <c r="G71" i="5"/>
  <c r="E71" i="5"/>
  <c r="F54" i="4"/>
  <c r="F53" i="4"/>
  <c r="F52" i="4"/>
  <c r="F51" i="4"/>
  <c r="F50" i="4"/>
  <c r="F46" i="4"/>
  <c r="F47" i="4"/>
  <c r="F48" i="4"/>
  <c r="F49" i="4"/>
  <c r="F45" i="4"/>
  <c r="F44" i="4"/>
  <c r="F43" i="4"/>
  <c r="F42" i="4"/>
  <c r="F41" i="4"/>
  <c r="F40" i="4"/>
  <c r="F39" i="4"/>
  <c r="F37" i="4"/>
  <c r="F38" i="4"/>
  <c r="F35" i="4"/>
  <c r="F36" i="4"/>
  <c r="F34" i="4"/>
  <c r="F33" i="4"/>
  <c r="F32" i="4"/>
  <c r="D55" i="4"/>
  <c r="C55" i="4"/>
  <c r="F55" i="4" l="1"/>
  <c r="F25" i="4" l="1"/>
  <c r="F26" i="4"/>
  <c r="F27" i="4"/>
  <c r="F28" i="4"/>
  <c r="F29" i="4"/>
  <c r="D30" i="4"/>
  <c r="C30" i="4"/>
  <c r="E28" i="4"/>
  <c r="E29" i="4"/>
  <c r="F30" i="4" l="1"/>
  <c r="F70" i="4"/>
  <c r="G70" i="4" l="1"/>
  <c r="G67" i="4"/>
  <c r="G66" i="4"/>
  <c r="G65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31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8" i="4"/>
  <c r="G9" i="4"/>
  <c r="G7" i="4"/>
  <c r="G6" i="4"/>
  <c r="G5" i="4"/>
  <c r="G4" i="4"/>
  <c r="G3" i="4"/>
  <c r="C64" i="4"/>
  <c r="D64" i="4"/>
  <c r="G63" i="4"/>
  <c r="G62" i="4"/>
  <c r="G61" i="4"/>
  <c r="G60" i="4"/>
  <c r="G59" i="4"/>
  <c r="F64" i="4"/>
  <c r="G57" i="4"/>
  <c r="G56" i="4"/>
  <c r="E70" i="4"/>
  <c r="E68" i="4"/>
  <c r="E67" i="4"/>
  <c r="E66" i="4"/>
  <c r="E6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4" i="4"/>
  <c r="E5" i="4"/>
  <c r="E6" i="4"/>
  <c r="E7" i="4"/>
  <c r="E9" i="4"/>
  <c r="E8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3" i="4"/>
  <c r="E57" i="4"/>
  <c r="E58" i="4"/>
  <c r="E59" i="4"/>
  <c r="E60" i="4"/>
  <c r="E61" i="4"/>
  <c r="E62" i="4"/>
  <c r="E63" i="4"/>
  <c r="E56" i="4"/>
  <c r="E64" i="4" l="1"/>
  <c r="G55" i="4"/>
  <c r="E55" i="4"/>
  <c r="G58" i="4"/>
  <c r="G64" i="4" s="1"/>
  <c r="K71" i="4" l="1"/>
  <c r="J71" i="4"/>
  <c r="F71" i="4"/>
  <c r="D71" i="4"/>
  <c r="C71" i="4"/>
  <c r="L70" i="4"/>
  <c r="L71" i="4" s="1"/>
  <c r="G71" i="4"/>
  <c r="E71" i="4"/>
  <c r="J69" i="4"/>
  <c r="D69" i="4"/>
  <c r="C69" i="4"/>
  <c r="K68" i="4"/>
  <c r="L68" i="4" s="1"/>
  <c r="K67" i="4"/>
  <c r="L67" i="4" s="1"/>
  <c r="K66" i="4"/>
  <c r="L66" i="4" s="1"/>
  <c r="K65" i="4"/>
  <c r="L65" i="4" s="1"/>
  <c r="L61" i="4"/>
  <c r="L60" i="4"/>
  <c r="L59" i="4"/>
  <c r="L58" i="4"/>
  <c r="L57" i="4"/>
  <c r="L56" i="4"/>
  <c r="L52" i="4"/>
  <c r="L51" i="4"/>
  <c r="L50" i="4"/>
  <c r="K49" i="4"/>
  <c r="L49" i="4" s="1"/>
  <c r="L48" i="4"/>
  <c r="K47" i="4"/>
  <c r="L47" i="4" s="1"/>
  <c r="L46" i="4"/>
  <c r="L45" i="4"/>
  <c r="L44" i="4"/>
  <c r="L43" i="4"/>
  <c r="L42" i="4"/>
  <c r="L41" i="4"/>
  <c r="L40" i="4"/>
  <c r="L39" i="4"/>
  <c r="K38" i="4"/>
  <c r="L38" i="4" s="1"/>
  <c r="K37" i="4"/>
  <c r="L37" i="4" s="1"/>
  <c r="K36" i="4"/>
  <c r="L36" i="4" s="1"/>
  <c r="K35" i="4"/>
  <c r="L35" i="4" s="1"/>
  <c r="K34" i="4"/>
  <c r="L34" i="4" s="1"/>
  <c r="K33" i="4"/>
  <c r="L33" i="4" s="1"/>
  <c r="K32" i="4"/>
  <c r="L32" i="4" s="1"/>
  <c r="K31" i="4"/>
  <c r="L27" i="4"/>
  <c r="K26" i="4"/>
  <c r="L25" i="4"/>
  <c r="L24" i="4"/>
  <c r="L23" i="4"/>
  <c r="K22" i="4"/>
  <c r="L22" i="4" s="1"/>
  <c r="K21" i="4"/>
  <c r="L21" i="4" s="1"/>
  <c r="K20" i="4"/>
  <c r="L20" i="4" s="1"/>
  <c r="L19" i="4"/>
  <c r="L18" i="4"/>
  <c r="L17" i="4"/>
  <c r="K16" i="4"/>
  <c r="L16" i="4" s="1"/>
  <c r="L15" i="4"/>
  <c r="L14" i="4"/>
  <c r="L13" i="4"/>
  <c r="L12" i="4"/>
  <c r="L11" i="4"/>
  <c r="K10" i="4"/>
  <c r="L10" i="4" s="1"/>
  <c r="K8" i="4"/>
  <c r="L8" i="4" s="1"/>
  <c r="L9" i="4"/>
  <c r="L7" i="4"/>
  <c r="L6" i="4"/>
  <c r="L5" i="4"/>
  <c r="K4" i="4"/>
  <c r="L3" i="4"/>
  <c r="L31" i="4" l="1"/>
  <c r="L55" i="4" s="1"/>
  <c r="K55" i="4"/>
  <c r="L64" i="4"/>
  <c r="L4" i="4"/>
  <c r="L30" i="4" s="1"/>
  <c r="K30" i="4"/>
  <c r="F69" i="4"/>
  <c r="F72" i="4" s="1"/>
  <c r="G68" i="4"/>
  <c r="G69" i="4" s="1"/>
  <c r="C72" i="4"/>
  <c r="L69" i="4"/>
  <c r="J72" i="4"/>
  <c r="G30" i="4"/>
  <c r="E69" i="4"/>
  <c r="D72" i="4"/>
  <c r="K69" i="4"/>
  <c r="K68" i="2"/>
  <c r="J68" i="2"/>
  <c r="F68" i="2"/>
  <c r="D68" i="2"/>
  <c r="C68" i="2"/>
  <c r="L67" i="2"/>
  <c r="L68" i="2" s="1"/>
  <c r="G67" i="2"/>
  <c r="G68" i="2" s="1"/>
  <c r="E67" i="2"/>
  <c r="E68" i="2" s="1"/>
  <c r="J66" i="2"/>
  <c r="D66" i="2"/>
  <c r="C66" i="2"/>
  <c r="K65" i="2"/>
  <c r="L65" i="2" s="1"/>
  <c r="F65" i="2"/>
  <c r="G65" i="2" s="1"/>
  <c r="E65" i="2"/>
  <c r="K64" i="2"/>
  <c r="L64" i="2" s="1"/>
  <c r="G64" i="2"/>
  <c r="E64" i="2"/>
  <c r="K63" i="2"/>
  <c r="L63" i="2" s="1"/>
  <c r="G63" i="2"/>
  <c r="E63" i="2"/>
  <c r="K62" i="2"/>
  <c r="G62" i="2"/>
  <c r="E62" i="2"/>
  <c r="K61" i="2"/>
  <c r="J61" i="2"/>
  <c r="F61" i="2"/>
  <c r="D61" i="2"/>
  <c r="C61" i="2"/>
  <c r="L60" i="2"/>
  <c r="G60" i="2"/>
  <c r="E60" i="2"/>
  <c r="L59" i="2"/>
  <c r="G59" i="2"/>
  <c r="E59" i="2"/>
  <c r="L58" i="2"/>
  <c r="G58" i="2"/>
  <c r="E58" i="2"/>
  <c r="L57" i="2"/>
  <c r="G57" i="2"/>
  <c r="E57" i="2"/>
  <c r="L56" i="2"/>
  <c r="G56" i="2"/>
  <c r="E56" i="2"/>
  <c r="L55" i="2"/>
  <c r="G55" i="2"/>
  <c r="E55" i="2"/>
  <c r="L54" i="2"/>
  <c r="G54" i="2"/>
  <c r="E54" i="2"/>
  <c r="J53" i="2"/>
  <c r="F53" i="2"/>
  <c r="D53" i="2"/>
  <c r="C53" i="2"/>
  <c r="L52" i="2"/>
  <c r="G52" i="2"/>
  <c r="E52" i="2"/>
  <c r="L51" i="2"/>
  <c r="G51" i="2"/>
  <c r="E51" i="2"/>
  <c r="L50" i="2"/>
  <c r="G50" i="2"/>
  <c r="E50" i="2"/>
  <c r="K49" i="2"/>
  <c r="L49" i="2" s="1"/>
  <c r="G49" i="2"/>
  <c r="E49" i="2"/>
  <c r="L48" i="2"/>
  <c r="G48" i="2"/>
  <c r="E48" i="2"/>
  <c r="K47" i="2"/>
  <c r="L47" i="2" s="1"/>
  <c r="G47" i="2"/>
  <c r="E47" i="2"/>
  <c r="L46" i="2"/>
  <c r="G46" i="2"/>
  <c r="E46" i="2"/>
  <c r="L45" i="2"/>
  <c r="G45" i="2"/>
  <c r="E45" i="2"/>
  <c r="L44" i="2"/>
  <c r="G44" i="2"/>
  <c r="E44" i="2"/>
  <c r="L43" i="2"/>
  <c r="G43" i="2"/>
  <c r="E43" i="2"/>
  <c r="L42" i="2"/>
  <c r="G42" i="2"/>
  <c r="E42" i="2"/>
  <c r="L41" i="2"/>
  <c r="G41" i="2"/>
  <c r="E41" i="2"/>
  <c r="L40" i="2"/>
  <c r="G40" i="2"/>
  <c r="E40" i="2"/>
  <c r="L39" i="2"/>
  <c r="G39" i="2"/>
  <c r="E39" i="2"/>
  <c r="K38" i="2"/>
  <c r="L38" i="2" s="1"/>
  <c r="G38" i="2"/>
  <c r="E38" i="2"/>
  <c r="K37" i="2"/>
  <c r="L37" i="2" s="1"/>
  <c r="G37" i="2"/>
  <c r="E37" i="2"/>
  <c r="K36" i="2"/>
  <c r="L36" i="2" s="1"/>
  <c r="G36" i="2"/>
  <c r="E36" i="2"/>
  <c r="K35" i="2"/>
  <c r="L35" i="2" s="1"/>
  <c r="G35" i="2"/>
  <c r="E35" i="2"/>
  <c r="K34" i="2"/>
  <c r="L34" i="2" s="1"/>
  <c r="G34" i="2"/>
  <c r="E34" i="2"/>
  <c r="K33" i="2"/>
  <c r="L33" i="2" s="1"/>
  <c r="G33" i="2"/>
  <c r="E33" i="2"/>
  <c r="K32" i="2"/>
  <c r="L32" i="2" s="1"/>
  <c r="G32" i="2"/>
  <c r="E32" i="2"/>
  <c r="K31" i="2"/>
  <c r="L31" i="2" s="1"/>
  <c r="G31" i="2"/>
  <c r="E31" i="2"/>
  <c r="K30" i="2"/>
  <c r="G30" i="2"/>
  <c r="E30" i="2"/>
  <c r="J29" i="2"/>
  <c r="F29" i="2"/>
  <c r="D29" i="2"/>
  <c r="C29" i="2"/>
  <c r="L28" i="2"/>
  <c r="G28" i="2"/>
  <c r="E28" i="2"/>
  <c r="K27" i="2"/>
  <c r="L27" i="2" s="1"/>
  <c r="G27" i="2"/>
  <c r="E27" i="2"/>
  <c r="L26" i="2"/>
  <c r="G26" i="2"/>
  <c r="E26" i="2"/>
  <c r="L25" i="2"/>
  <c r="G25" i="2"/>
  <c r="E25" i="2"/>
  <c r="L24" i="2"/>
  <c r="G24" i="2"/>
  <c r="E24" i="2"/>
  <c r="K23" i="2"/>
  <c r="L23" i="2" s="1"/>
  <c r="G23" i="2"/>
  <c r="E23" i="2"/>
  <c r="K22" i="2"/>
  <c r="L22" i="2" s="1"/>
  <c r="G22" i="2"/>
  <c r="E22" i="2"/>
  <c r="K21" i="2"/>
  <c r="L21" i="2" s="1"/>
  <c r="G21" i="2"/>
  <c r="E21" i="2"/>
  <c r="L20" i="2"/>
  <c r="G20" i="2"/>
  <c r="E20" i="2"/>
  <c r="L19" i="2"/>
  <c r="G19" i="2"/>
  <c r="E19" i="2"/>
  <c r="L18" i="2"/>
  <c r="G18" i="2"/>
  <c r="E18" i="2"/>
  <c r="K17" i="2"/>
  <c r="L17" i="2" s="1"/>
  <c r="G17" i="2"/>
  <c r="E17" i="2"/>
  <c r="L16" i="2"/>
  <c r="G16" i="2"/>
  <c r="E16" i="2"/>
  <c r="L14" i="2"/>
  <c r="G14" i="2"/>
  <c r="E14" i="2"/>
  <c r="L13" i="2"/>
  <c r="G13" i="2"/>
  <c r="E13" i="2"/>
  <c r="L12" i="2"/>
  <c r="G12" i="2"/>
  <c r="E12" i="2"/>
  <c r="K11" i="2"/>
  <c r="L11" i="2" s="1"/>
  <c r="G11" i="2"/>
  <c r="E11" i="2"/>
  <c r="K10" i="2"/>
  <c r="L10" i="2" s="1"/>
  <c r="G10" i="2"/>
  <c r="E10" i="2"/>
  <c r="L9" i="2"/>
  <c r="G9" i="2"/>
  <c r="E9" i="2"/>
  <c r="L8" i="2"/>
  <c r="G8" i="2"/>
  <c r="E8" i="2"/>
  <c r="L7" i="2"/>
  <c r="G7" i="2"/>
  <c r="E7" i="2"/>
  <c r="K6" i="2"/>
  <c r="L6" i="2" s="1"/>
  <c r="G6" i="2"/>
  <c r="E6" i="2"/>
  <c r="L5" i="2"/>
  <c r="G5" i="2"/>
  <c r="E5" i="2"/>
  <c r="K4" i="2"/>
  <c r="L4" i="2" s="1"/>
  <c r="G4" i="2"/>
  <c r="E4" i="2"/>
  <c r="L3" i="2"/>
  <c r="G3" i="2"/>
  <c r="E3" i="2"/>
  <c r="K66" i="2" l="1"/>
  <c r="E66" i="2"/>
  <c r="C69" i="2"/>
  <c r="L62" i="2"/>
  <c r="L66" i="2" s="1"/>
  <c r="D69" i="2"/>
  <c r="G29" i="2"/>
  <c r="K53" i="2"/>
  <c r="J69" i="2"/>
  <c r="G53" i="2"/>
  <c r="E61" i="2"/>
  <c r="E29" i="2"/>
  <c r="G61" i="2"/>
  <c r="E53" i="2"/>
  <c r="L61" i="2"/>
  <c r="E72" i="4"/>
  <c r="G72" i="4"/>
  <c r="K72" i="4"/>
  <c r="L72" i="4"/>
  <c r="L29" i="2"/>
  <c r="G66" i="2"/>
  <c r="F66" i="2"/>
  <c r="F69" i="2" s="1"/>
  <c r="L30" i="2"/>
  <c r="L53" i="2" s="1"/>
  <c r="K29" i="2"/>
  <c r="B9" i="3"/>
  <c r="K69" i="2" l="1"/>
  <c r="E69" i="2"/>
  <c r="G69" i="2"/>
  <c r="L69" i="2"/>
  <c r="B12" i="3"/>
  <c r="C4" i="3"/>
  <c r="C5" i="3"/>
  <c r="C6" i="3"/>
  <c r="C3" i="3"/>
  <c r="C2" i="3"/>
  <c r="D7" i="3"/>
  <c r="B7" i="3"/>
  <c r="E45" i="1"/>
  <c r="C7" i="3" l="1"/>
  <c r="K51" i="1" l="1"/>
  <c r="L51" i="1"/>
  <c r="K58" i="1"/>
  <c r="L58" i="1"/>
  <c r="K61" i="1"/>
  <c r="L61" i="1" s="1"/>
  <c r="K62" i="1"/>
  <c r="L62" i="1" s="1"/>
  <c r="K60" i="1"/>
  <c r="L60" i="1"/>
  <c r="L59" i="1"/>
  <c r="L53" i="1"/>
  <c r="L54" i="1"/>
  <c r="L55" i="1"/>
  <c r="L56" i="1"/>
  <c r="L57" i="1"/>
  <c r="L52" i="1"/>
  <c r="K63" i="1" l="1"/>
  <c r="L63" i="1"/>
  <c r="L64" i="1" s="1"/>
  <c r="J63" i="1"/>
  <c r="J58" i="1"/>
  <c r="J51" i="1"/>
  <c r="G51" i="1"/>
  <c r="K28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29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3" i="1"/>
  <c r="K7" i="1"/>
  <c r="K64" i="1" l="1"/>
  <c r="K22" i="1"/>
  <c r="K21" i="1"/>
  <c r="K56" i="1"/>
  <c r="K49" i="1"/>
  <c r="K46" i="1"/>
  <c r="K27" i="1" l="1"/>
  <c r="K23" i="1"/>
  <c r="K17" i="1"/>
  <c r="K11" i="1"/>
  <c r="K10" i="1"/>
  <c r="K6" i="1"/>
  <c r="K4" i="1"/>
  <c r="F64" i="1" l="1"/>
  <c r="E51" i="1"/>
  <c r="E64" i="1" s="1"/>
  <c r="E28" i="1"/>
  <c r="D28" i="1"/>
  <c r="F28" i="1"/>
  <c r="G28" i="1"/>
  <c r="C28" i="1"/>
  <c r="C51" i="1"/>
  <c r="G60" i="1"/>
  <c r="G61" i="1"/>
  <c r="G62" i="1"/>
  <c r="E60" i="1"/>
  <c r="E61" i="1"/>
  <c r="E62" i="1"/>
  <c r="E59" i="1"/>
  <c r="G59" i="1"/>
  <c r="G53" i="1"/>
  <c r="G54" i="1"/>
  <c r="G55" i="1"/>
  <c r="G56" i="1"/>
  <c r="G57" i="1"/>
  <c r="G52" i="1"/>
  <c r="E53" i="1"/>
  <c r="E54" i="1"/>
  <c r="E55" i="1"/>
  <c r="E56" i="1"/>
  <c r="E57" i="1"/>
  <c r="E52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9" i="1"/>
  <c r="E30" i="1" l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7" i="1"/>
  <c r="E48" i="1"/>
  <c r="E49" i="1"/>
  <c r="E50" i="1"/>
  <c r="E29" i="1"/>
  <c r="D51" i="1" l="1"/>
  <c r="F51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3" i="1"/>
  <c r="C63" i="1" l="1"/>
  <c r="D63" i="1"/>
  <c r="J28" i="1"/>
  <c r="K59" i="1" l="1"/>
  <c r="F63" i="1"/>
  <c r="C58" i="1"/>
  <c r="C64" i="1" s="1"/>
  <c r="D58" i="1"/>
  <c r="F58" i="1"/>
  <c r="K37" i="1"/>
  <c r="K36" i="1"/>
  <c r="K35" i="1"/>
  <c r="K34" i="1"/>
  <c r="K33" i="1"/>
  <c r="K32" i="1"/>
  <c r="K31" i="1"/>
  <c r="K30" i="1"/>
  <c r="K29" i="1"/>
  <c r="E63" i="1" l="1"/>
  <c r="G58" i="1"/>
  <c r="G63" i="1"/>
  <c r="E58" i="1"/>
  <c r="D64" i="1"/>
  <c r="G64" i="1" l="1"/>
  <c r="J64" i="1"/>
  <c r="K50" i="5" l="1"/>
  <c r="K51" i="5"/>
  <c r="K52" i="5"/>
  <c r="K53" i="5"/>
  <c r="L56" i="5"/>
  <c r="K54" i="5"/>
  <c r="K56" i="5" s="1"/>
  <c r="K60" i="5"/>
  <c r="K61" i="5"/>
  <c r="K62" i="5"/>
  <c r="K66" i="5" s="1"/>
  <c r="L66" i="5"/>
  <c r="K70" i="5"/>
  <c r="K69" i="5"/>
  <c r="K68" i="5"/>
  <c r="L71" i="5"/>
  <c r="K67" i="5"/>
  <c r="K71" i="5" s="1"/>
  <c r="L73" i="5"/>
  <c r="K72" i="5"/>
  <c r="K73" i="5" s="1"/>
  <c r="L74" i="5" l="1"/>
  <c r="K74" i="5"/>
</calcChain>
</file>

<file path=xl/sharedStrings.xml><?xml version="1.0" encoding="utf-8"?>
<sst xmlns="http://schemas.openxmlformats.org/spreadsheetml/2006/main" count="1597" uniqueCount="164">
  <si>
    <t>PRINCIPAL ISSUED</t>
  </si>
  <si>
    <t>PRINCIPAL OUTSTANDING</t>
  </si>
  <si>
    <t>COMBINED PRINCIPAL AND INTEREST REQUIRED TO PAY EACH OUTSTANDING DEBT OBLIGATION ON TIME AND IN FULL</t>
  </si>
  <si>
    <t>FINAL MATURITY DATE</t>
  </si>
  <si>
    <t>SECURED IN ANY WAY BY AD VALOREM TAXES (Y/N)</t>
  </si>
  <si>
    <t>TOTAL PROCEEDS RECEIVED</t>
  </si>
  <si>
    <t>PROCEEDS SPENT</t>
  </si>
  <si>
    <t>PROCEEDS UNSPENT</t>
  </si>
  <si>
    <t>OFFICIAL STATED PURPOSE FOR WHICH THE DEBT OBLIGATION WAS AUTHORIZED</t>
  </si>
  <si>
    <t>Fitch</t>
  </si>
  <si>
    <t>Moody's</t>
  </si>
  <si>
    <t>S&amp;P</t>
  </si>
  <si>
    <t>Yes</t>
  </si>
  <si>
    <t>AAA</t>
  </si>
  <si>
    <t>Aa1</t>
  </si>
  <si>
    <t>Refunding</t>
  </si>
  <si>
    <t>Refunding, Streets, Parks</t>
  </si>
  <si>
    <t>Perm Imp Ref Bds Ser 2012B</t>
  </si>
  <si>
    <t>Perm Imp Bds Ser 2013A</t>
  </si>
  <si>
    <t>Streets, Parks, Fire</t>
  </si>
  <si>
    <t>Perm Imp Ref Bds Ser 2013B</t>
  </si>
  <si>
    <t>Perm Imp Bds Ser 2014</t>
  </si>
  <si>
    <t>Comb Tax &amp; Rev C/O Ser 2014</t>
  </si>
  <si>
    <t>Streets, City Facilities</t>
  </si>
  <si>
    <t>Streets, Parks, Fire, Library</t>
  </si>
  <si>
    <t>Parks, Public Works, Streets</t>
  </si>
  <si>
    <t>Comb Tax &amp; Rev C/O Ser 2016B</t>
  </si>
  <si>
    <t>Golf, Landfill</t>
  </si>
  <si>
    <t>Comb Tax &amp; Rev C/O Taxable Ser 2016C</t>
  </si>
  <si>
    <t>Self Insurance</t>
  </si>
  <si>
    <t>Perm Imp Bds Ser 2017</t>
  </si>
  <si>
    <t>Comb Tax &amp; Rev C/O Ser 2017</t>
  </si>
  <si>
    <t>Fire, IT, Library</t>
  </si>
  <si>
    <t>Perm Imp Ref Bds Ser 2017A</t>
  </si>
  <si>
    <t>Comb Tax &amp; Rev C/O Ser 2018</t>
  </si>
  <si>
    <t>IT, City Facilities</t>
  </si>
  <si>
    <t>Perm Imp Bds Ser 2018</t>
  </si>
  <si>
    <t>Comb Tax &amp; Rev C/O Ser 2019</t>
  </si>
  <si>
    <t>Parks, City Facilities, Fire Equipment</t>
  </si>
  <si>
    <t>Perm Imp &amp; Ref Bds Ser 2019</t>
  </si>
  <si>
    <t>Streets, Parks, Public Works, Refunding</t>
  </si>
  <si>
    <t>Perm Imp Bds Ser 2020A</t>
  </si>
  <si>
    <t>Streets, Parks, Fire Station Facilities</t>
  </si>
  <si>
    <t>Perm Imp Ref Bds Ser 2020</t>
  </si>
  <si>
    <t>Comb Tax &amp; Rev C/O Ser 2020</t>
  </si>
  <si>
    <t>Fire Equipement, IT, Drainage Improvement</t>
  </si>
  <si>
    <t>TMRS</t>
  </si>
  <si>
    <t>TOTAL GENERAL OBLIGATION BONDS</t>
  </si>
  <si>
    <t>W &amp; WW Sys Rev Bds Ser 2010</t>
  </si>
  <si>
    <t>No</t>
  </si>
  <si>
    <t>Water &amp; Wastewater</t>
  </si>
  <si>
    <t>W &amp; WW Sys Rev Bds Ser 2012</t>
  </si>
  <si>
    <t>W &amp; WW Sys Rev Bds Ser 2013A</t>
  </si>
  <si>
    <t>W &amp; WW Sys Rev Ref Bds Ser 2013B</t>
  </si>
  <si>
    <t>W &amp; WW Sys Rev Bds Ser 2014</t>
  </si>
  <si>
    <t>W &amp; WW Sys Rev Bds Ser 2014A</t>
  </si>
  <si>
    <t>W &amp; WW Sys Rev Ref Bds Ser 2014B</t>
  </si>
  <si>
    <t>W &amp; WW Sys Rev Bds Ser 2015A</t>
  </si>
  <si>
    <t>W &amp; WW Sys Rev Ref Bds Ser 2015B</t>
  </si>
  <si>
    <t>W &amp; WW Sys Rev Bds Ser 2016</t>
  </si>
  <si>
    <t>W &amp; WW Sys Rev Bds Ser 2016A</t>
  </si>
  <si>
    <t>W &amp; WW Sys Rev Bds Ser 2017</t>
  </si>
  <si>
    <t>W &amp; WW Sys Rev Bds Ser 2017A</t>
  </si>
  <si>
    <t>W &amp; WW Sys Rev Bds Ser 2017B</t>
  </si>
  <si>
    <t>W &amp; WW Sys Rev Bds Ser 2018</t>
  </si>
  <si>
    <t>W &amp; WW Sys Rev Bds Ser 2018A</t>
  </si>
  <si>
    <t>W &amp; WW Sys Rev Bds Ser 2019A</t>
  </si>
  <si>
    <t>W &amp; WW Sys Rev Bds Ser 2019C</t>
  </si>
  <si>
    <t>W &amp; WW Sys Rev Bds Ser 2019D</t>
  </si>
  <si>
    <t>TOTAL WATER &amp; WASTEWATER REVENUE BONDS</t>
  </si>
  <si>
    <t>Drainaige Utility</t>
  </si>
  <si>
    <t>Mun Drainage Util Sys Rev Bds Ser 2017</t>
  </si>
  <si>
    <t>Mun Drainage Util Sys Rev Bds Ser 2018</t>
  </si>
  <si>
    <t>Mun Drainage Util Sys Rev Bds Ser 2019</t>
  </si>
  <si>
    <t>Mun Drainage Util Sys Rev Bds Ser 2020A</t>
  </si>
  <si>
    <t>TOTAL DRAINAGE UTILITY REVENUE BONDS</t>
  </si>
  <si>
    <t>Sr Lien Special Tax Rev Ref Bds Ser 2017</t>
  </si>
  <si>
    <t>Venue</t>
  </si>
  <si>
    <t>AA+</t>
  </si>
  <si>
    <t>A1</t>
  </si>
  <si>
    <t>A+</t>
  </si>
  <si>
    <t>Sr Lien Special Tax Rev Ref Bds Ser 2018A</t>
  </si>
  <si>
    <t>Sr Lien Special Tax Rev Ref Bds Ser 2018B</t>
  </si>
  <si>
    <t>Sr Lien Special Tax Rev Ref Bds Ser 2018C</t>
  </si>
  <si>
    <t>A3</t>
  </si>
  <si>
    <t>TOTAL SPECIAL TAX REVENUE BONDS</t>
  </si>
  <si>
    <t xml:space="preserve">TOTAL DEBT SERVICE </t>
  </si>
  <si>
    <t>End of Worksheet</t>
  </si>
  <si>
    <t>*</t>
  </si>
  <si>
    <t>Refunding Drainaige Utility</t>
  </si>
  <si>
    <t>CITY OF ARLINGTON Outstanding Direct Debt and Debt Service Requirements (as of 9/30/2021)</t>
  </si>
  <si>
    <t> Perm Imp &amp; Ref Bds Ser 2012A</t>
  </si>
  <si>
    <t> Perm Imp Bds Ser 2015A</t>
  </si>
  <si>
    <t> Perm Imp Ref Bds Ser 2015B</t>
  </si>
  <si>
    <t> Perm Imp Ref Bds Ser 2016</t>
  </si>
  <si>
    <t>Perm Imp Bds Ser 2016A</t>
  </si>
  <si>
    <t>GO Pension Bds Taxable Ser 2020</t>
  </si>
  <si>
    <t>Perm Imp Bds Ser 2021A</t>
  </si>
  <si>
    <t>Perm Imp Ref Bds Ser 2021B</t>
  </si>
  <si>
    <t>PER CAPITA of OUTSTANDING PRINCIPAL (*population 393,420)</t>
  </si>
  <si>
    <t>PER CAPITA of COMBINED PRINCIPAL AND INTEREST (*population 393,420)</t>
  </si>
  <si>
    <t>W &amp; WW Sys Rev Ref Bds Ser 2019B</t>
  </si>
  <si>
    <t>W &amp; WW Sys Rev Ref Bds Ser 2020A</t>
  </si>
  <si>
    <t>W &amp; WW Sys Rev Bds Ser 2021</t>
  </si>
  <si>
    <t>Mun Drainage Util Sys Rev Ref Bds Taxable Ser 2020B</t>
  </si>
  <si>
    <t>Mun Drainage Util Sys Rev Bds Ser 2021</t>
  </si>
  <si>
    <t>Public Safety Facilities, Parks, Streets</t>
  </si>
  <si>
    <t>2021 Polulation source is North Central Texas Council of Governments (NCTCOG)</t>
  </si>
  <si>
    <t>Perm Imp &amp; Ref Bds Ser 2012A</t>
  </si>
  <si>
    <t>Perm Imp Bds Ser 2022A</t>
  </si>
  <si>
    <t>CITY OF ARLINGTON Outstanding Direct Debt and Debt Service Requirements (as of 9/30/2022)</t>
  </si>
  <si>
    <t>PER CAPITA of OUTSTANDING PRINCIPAL (*population 399,560)</t>
  </si>
  <si>
    <t>PER CAPITA of COMBINED PRINCIPAL AND INTEREST (*population 399,560)</t>
  </si>
  <si>
    <t>TOTAL TIRZ FIVE BONDS</t>
  </si>
  <si>
    <t>W &amp; WW Sys Rev Bds 2022A</t>
  </si>
  <si>
    <t>Mun Drainage Util Sys Rev Bds Ser 2022</t>
  </si>
  <si>
    <t>Tax Increment Rev Bds Ser 2021</t>
  </si>
  <si>
    <t>TIRZ 5</t>
  </si>
  <si>
    <t>Public Safety Facilities, City Service and Admin Facilities, Parks, Streets</t>
  </si>
  <si>
    <t>BBB</t>
  </si>
  <si>
    <t>-</t>
  </si>
  <si>
    <t>Principal Outstanding</t>
  </si>
  <si>
    <t>Interest to Maturity</t>
  </si>
  <si>
    <t>Total Principal &amp; Interest</t>
  </si>
  <si>
    <t>Total GO Debt</t>
  </si>
  <si>
    <t>Total Water &amp; Wastewater Debt</t>
  </si>
  <si>
    <t>Total Municipal Drainage Debt</t>
  </si>
  <si>
    <t>Total Special Tax Debt</t>
  </si>
  <si>
    <t>Total TIRZ Five Debt</t>
  </si>
  <si>
    <t>Total Debt</t>
  </si>
  <si>
    <t>Authorized but Unissued Debt</t>
  </si>
  <si>
    <t>Total GO Debt + Authorized by Unissued Debt</t>
  </si>
  <si>
    <t>Population</t>
  </si>
  <si>
    <t>Total GO Debt per Capita</t>
  </si>
  <si>
    <t>Total GO Debt + Authorized Debt per Capita</t>
  </si>
  <si>
    <t>Total GO Principal &amp; Interest per Capita</t>
  </si>
  <si>
    <t>ISSUE</t>
  </si>
  <si>
    <t xml:space="preserve">Water &amp; Wastewater Refunding </t>
  </si>
  <si>
    <t>Venue Refunding</t>
  </si>
  <si>
    <t>Fire Equipment, IT, Drainage Improvement</t>
  </si>
  <si>
    <t>Drainage Utility</t>
  </si>
  <si>
    <t xml:space="preserve">Drainage Utility Refunding </t>
  </si>
  <si>
    <t>*2022 Population source is North Central Texas Council of Governments (NCTCOG)</t>
  </si>
  <si>
    <t>CITY OF ARLINGTON Outstanding Direct Debt and Debt Service Requirements (as of 9/30/2023)</t>
  </si>
  <si>
    <t>Perm Imp Bds Ser 2023A</t>
  </si>
  <si>
    <t>Perm Imp Ref Bds Ser 2023B</t>
  </si>
  <si>
    <t>W &amp; WW Sys Rev Ref Bds Ser 2023B</t>
  </si>
  <si>
    <t>W &amp; WW Sys Rev Bds Ser 2023A</t>
  </si>
  <si>
    <t>Mun Drainage Util Sys Rev Bds Ser 2023</t>
  </si>
  <si>
    <t>PER CAPITA of OUTSTANDING PRINCIPAL (*population 405,420)</t>
  </si>
  <si>
    <t>PER CAPITA of COMBINED PRINCIPAL AND INTEREST (*population 405,420)</t>
  </si>
  <si>
    <t>Perm Imp Bds Ser 2015A</t>
  </si>
  <si>
    <t>Perm Imp Ref Bds Ser 2016</t>
  </si>
  <si>
    <t>Perm Imp Ref Bds Ser 2015B</t>
  </si>
  <si>
    <t>*2023 Population source is North Central Texas Council of Governments (NCTCOG)</t>
  </si>
  <si>
    <t>CITY OF ARLINGTON Outstanding Direct Debt and Debt Service Requirements (as of 9/30/2024)</t>
  </si>
  <si>
    <t>Perm Imp Bds Ser 2024A</t>
  </si>
  <si>
    <t>Perm Imp Ref Bds Ser 2024B</t>
  </si>
  <si>
    <t>W &amp; WW Sys Rev and Ref Bds Ser 2024</t>
  </si>
  <si>
    <t>Mun Drainage Util Sys Rev Bds Ser 2024</t>
  </si>
  <si>
    <t>*2024 Population source is North Central Texas Council of Governments (NCTCOG)</t>
  </si>
  <si>
    <t>PER CAPITA of OUTSTANDING PRINCIPAL (*population 411,167)</t>
  </si>
  <si>
    <t>PER CAPITA of COMBINED PRINCIPAL AND INTEREST (*population 411,167)</t>
  </si>
  <si>
    <t>Water &amp; Wastewater and Refunding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</si>
</sst>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&quot;$&quot;* #,##0_);_(&quot;$&quot;* \(#,##0\);_(&quot;$&quot;* &quot;-&quot;??_);_(@_)"/>
    <numFmt numFmtId="167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" fillId="0" borderId="0"/>
    <xf numFmtId="0" fontId="9" fillId="0" borderId="0"/>
    <xf numFmtId="44" fontId="9" fillId="0" borderId="0" applyFont="0" applyFill="0" applyBorder="0" applyAlignment="0" applyProtection="0"/>
  </cellStyleXfs>
  <cellXfs count="203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5" xfId="0" applyFont="1" applyBorder="1"/>
    <xf numFmtId="164" fontId="4" fillId="0" borderId="6" xfId="0" applyNumberFormat="1" applyFont="1" applyBorder="1"/>
    <xf numFmtId="165" fontId="4" fillId="2" borderId="7" xfId="0" applyNumberFormat="1" applyFont="1" applyFill="1" applyBorder="1" applyAlignment="1">
      <alignment wrapText="1"/>
    </xf>
    <xf numFmtId="14" fontId="4" fillId="0" borderId="6" xfId="0" applyNumberFormat="1" applyFont="1" applyBorder="1"/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4" fillId="2" borderId="5" xfId="0" applyFont="1" applyFill="1" applyBorder="1" applyAlignment="1">
      <alignment horizontal="left" vertical="center" wrapText="1"/>
    </xf>
    <xf numFmtId="164" fontId="4" fillId="2" borderId="6" xfId="0" applyNumberFormat="1" applyFont="1" applyFill="1" applyBorder="1" applyAlignment="1">
      <alignment wrapText="1"/>
    </xf>
    <xf numFmtId="14" fontId="4" fillId="2" borderId="6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wrapText="1"/>
    </xf>
    <xf numFmtId="14" fontId="4" fillId="2" borderId="7" xfId="0" applyNumberFormat="1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164" fontId="4" fillId="0" borderId="7" xfId="0" applyNumberFormat="1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164" fontId="4" fillId="2" borderId="6" xfId="0" applyNumberFormat="1" applyFont="1" applyFill="1" applyBorder="1"/>
    <xf numFmtId="164" fontId="4" fillId="0" borderId="9" xfId="0" applyNumberFormat="1" applyFont="1" applyBorder="1"/>
    <xf numFmtId="14" fontId="4" fillId="0" borderId="9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right"/>
    </xf>
    <xf numFmtId="164" fontId="6" fillId="4" borderId="6" xfId="0" applyNumberFormat="1" applyFont="1" applyFill="1" applyBorder="1"/>
    <xf numFmtId="14" fontId="6" fillId="4" borderId="6" xfId="0" applyNumberFormat="1" applyFont="1" applyFill="1" applyBorder="1"/>
    <xf numFmtId="0" fontId="6" fillId="4" borderId="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right"/>
    </xf>
    <xf numFmtId="164" fontId="3" fillId="4" borderId="6" xfId="0" applyNumberFormat="1" applyFont="1" applyFill="1" applyBorder="1"/>
    <xf numFmtId="14" fontId="4" fillId="4" borderId="6" xfId="0" applyNumberFormat="1" applyFont="1" applyFill="1" applyBorder="1"/>
    <xf numFmtId="0" fontId="4" fillId="4" borderId="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right"/>
    </xf>
    <xf numFmtId="164" fontId="3" fillId="4" borderId="9" xfId="0" applyNumberFormat="1" applyFont="1" applyFill="1" applyBorder="1"/>
    <xf numFmtId="164" fontId="4" fillId="4" borderId="9" xfId="0" applyNumberFormat="1" applyFont="1" applyFill="1" applyBorder="1"/>
    <xf numFmtId="164" fontId="4" fillId="4" borderId="9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164" fontId="3" fillId="3" borderId="3" xfId="0" applyNumberFormat="1" applyFont="1" applyFill="1" applyBorder="1"/>
    <xf numFmtId="164" fontId="3" fillId="3" borderId="3" xfId="0" applyNumberFormat="1" applyFont="1" applyFill="1" applyBorder="1" applyAlignment="1">
      <alignment horizontal="center"/>
    </xf>
    <xf numFmtId="164" fontId="0" fillId="0" borderId="0" xfId="0" applyNumberFormat="1"/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center" wrapText="1"/>
    </xf>
    <xf numFmtId="0" fontId="11" fillId="0" borderId="15" xfId="0" applyFont="1" applyBorder="1" applyAlignment="1">
      <alignment horizontal="center" wrapText="1" readingOrder="1"/>
    </xf>
    <xf numFmtId="0" fontId="12" fillId="0" borderId="0" xfId="0" applyFont="1" applyAlignment="1">
      <alignment horizontal="left" wrapText="1" readingOrder="1"/>
    </xf>
    <xf numFmtId="0" fontId="10" fillId="0" borderId="0" xfId="0" applyFont="1" applyAlignment="1">
      <alignment wrapText="1"/>
    </xf>
    <xf numFmtId="0" fontId="12" fillId="0" borderId="0" xfId="0" applyFont="1" applyBorder="1" applyAlignment="1">
      <alignment horizontal="left" wrapText="1" readingOrder="1"/>
    </xf>
    <xf numFmtId="0" fontId="10" fillId="0" borderId="0" xfId="0" applyFont="1" applyBorder="1" applyAlignment="1">
      <alignment horizontal="center" wrapText="1"/>
    </xf>
    <xf numFmtId="0" fontId="13" fillId="0" borderId="17" xfId="0" applyFont="1" applyBorder="1" applyAlignment="1">
      <alignment horizontal="left" wrapText="1" readingOrder="1"/>
    </xf>
    <xf numFmtId="166" fontId="13" fillId="0" borderId="17" xfId="0" applyNumberFormat="1" applyFont="1" applyBorder="1" applyAlignment="1">
      <alignment horizontal="center" wrapText="1" readingOrder="1"/>
    </xf>
    <xf numFmtId="8" fontId="10" fillId="0" borderId="0" xfId="0" applyNumberFormat="1" applyFont="1" applyAlignment="1">
      <alignment horizontal="center" wrapText="1"/>
    </xf>
    <xf numFmtId="166" fontId="14" fillId="0" borderId="16" xfId="1" applyNumberFormat="1" applyFont="1" applyBorder="1" applyAlignment="1">
      <alignment horizontal="center" wrapText="1" readingOrder="1"/>
    </xf>
    <xf numFmtId="166" fontId="14" fillId="0" borderId="0" xfId="1" applyNumberFormat="1" applyFont="1" applyAlignment="1">
      <alignment horizontal="center" wrapText="1" readingOrder="1"/>
    </xf>
    <xf numFmtId="0" fontId="12" fillId="0" borderId="0" xfId="0" applyFont="1" applyAlignment="1">
      <alignment horizontal="left" vertical="center" wrapText="1" readingOrder="1"/>
    </xf>
    <xf numFmtId="8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7" fontId="14" fillId="0" borderId="0" xfId="2" applyNumberFormat="1" applyFont="1" applyAlignment="1">
      <alignment horizontal="center" vertical="center" wrapText="1" readingOrder="1"/>
    </xf>
    <xf numFmtId="0" fontId="2" fillId="2" borderId="1" xfId="4" applyFont="1" applyFill="1" applyBorder="1" applyAlignment="1">
      <alignment horizontal="left" wrapText="1"/>
    </xf>
    <xf numFmtId="0" fontId="2" fillId="2" borderId="1" xfId="4" applyFont="1" applyFill="1" applyBorder="1" applyAlignment="1">
      <alignment horizontal="left"/>
    </xf>
    <xf numFmtId="0" fontId="2" fillId="2" borderId="0" xfId="4" applyFont="1" applyFill="1" applyAlignment="1">
      <alignment horizontal="left" wrapText="1"/>
    </xf>
    <xf numFmtId="164" fontId="4" fillId="0" borderId="6" xfId="4" applyNumberFormat="1" applyFont="1" applyBorder="1" applyAlignment="1">
      <alignment wrapText="1"/>
    </xf>
    <xf numFmtId="0" fontId="3" fillId="2" borderId="0" xfId="4" applyFont="1" applyFill="1" applyAlignment="1">
      <alignment horizontal="left" wrapText="1"/>
    </xf>
    <xf numFmtId="0" fontId="9" fillId="0" borderId="0" xfId="4" applyAlignment="1">
      <alignment horizontal="left" wrapText="1"/>
    </xf>
    <xf numFmtId="0" fontId="9" fillId="0" borderId="0" xfId="4"/>
    <xf numFmtId="0" fontId="4" fillId="0" borderId="0" xfId="4" applyFont="1" applyAlignment="1">
      <alignment wrapText="1"/>
    </xf>
    <xf numFmtId="0" fontId="4" fillId="0" borderId="18" xfId="4" applyFont="1" applyBorder="1" applyAlignment="1">
      <alignment horizontal="center"/>
    </xf>
    <xf numFmtId="0" fontId="16" fillId="5" borderId="2" xfId="4" applyFont="1" applyFill="1" applyBorder="1" applyAlignment="1">
      <alignment horizontal="center" vertical="center" wrapText="1"/>
    </xf>
    <xf numFmtId="0" fontId="16" fillId="5" borderId="3" xfId="4" applyFont="1" applyFill="1" applyBorder="1" applyAlignment="1">
      <alignment horizontal="center" vertical="center" wrapText="1"/>
    </xf>
    <xf numFmtId="0" fontId="16" fillId="5" borderId="4" xfId="4" applyFont="1" applyFill="1" applyBorder="1" applyAlignment="1">
      <alignment horizontal="left" vertical="center" wrapText="1"/>
    </xf>
    <xf numFmtId="0" fontId="16" fillId="5" borderId="4" xfId="4" applyFont="1" applyFill="1" applyBorder="1" applyAlignment="1">
      <alignment horizontal="center" vertical="center" wrapText="1"/>
    </xf>
    <xf numFmtId="0" fontId="16" fillId="5" borderId="11" xfId="4" applyFont="1" applyFill="1" applyBorder="1" applyAlignment="1">
      <alignment horizontal="center" vertical="center" wrapText="1"/>
    </xf>
    <xf numFmtId="0" fontId="17" fillId="0" borderId="0" xfId="4" applyFont="1"/>
    <xf numFmtId="0" fontId="4" fillId="2" borderId="5" xfId="4" applyFont="1" applyFill="1" applyBorder="1" applyAlignment="1">
      <alignment horizontal="left" vertical="center" wrapText="1"/>
    </xf>
    <xf numFmtId="166" fontId="4" fillId="2" borderId="6" xfId="5" applyNumberFormat="1" applyFont="1" applyFill="1" applyBorder="1" applyAlignment="1">
      <alignment vertical="center"/>
    </xf>
    <xf numFmtId="44" fontId="4" fillId="2" borderId="7" xfId="5" applyFont="1" applyFill="1" applyBorder="1" applyAlignment="1">
      <alignment vertical="center" wrapText="1"/>
    </xf>
    <xf numFmtId="44" fontId="4" fillId="2" borderId="7" xfId="5" applyFont="1" applyFill="1" applyBorder="1" applyAlignment="1">
      <alignment wrapText="1"/>
    </xf>
    <xf numFmtId="14" fontId="4" fillId="0" borderId="6" xfId="4" applyNumberFormat="1" applyFont="1" applyBorder="1" applyAlignment="1">
      <alignment horizontal="center"/>
    </xf>
    <xf numFmtId="0" fontId="4" fillId="0" borderId="6" xfId="4" applyFont="1" applyBorder="1" applyAlignment="1">
      <alignment horizontal="center" wrapText="1"/>
    </xf>
    <xf numFmtId="166" fontId="4" fillId="0" borderId="6" xfId="5" applyNumberFormat="1" applyFont="1" applyFill="1" applyBorder="1" applyAlignment="1">
      <alignment wrapText="1"/>
    </xf>
    <xf numFmtId="166" fontId="4" fillId="0" borderId="7" xfId="5" applyNumberFormat="1" applyFont="1" applyFill="1" applyBorder="1" applyAlignment="1">
      <alignment wrapText="1"/>
    </xf>
    <xf numFmtId="166" fontId="4" fillId="0" borderId="6" xfId="5" applyNumberFormat="1" applyFont="1" applyFill="1" applyBorder="1"/>
    <xf numFmtId="0" fontId="4" fillId="0" borderId="6" xfId="4" applyFont="1" applyBorder="1" applyAlignment="1">
      <alignment horizontal="left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wrapText="1"/>
    </xf>
    <xf numFmtId="166" fontId="4" fillId="2" borderId="6" xfId="5" applyNumberFormat="1" applyFont="1" applyFill="1" applyBorder="1" applyAlignment="1">
      <alignment vertical="center" wrapText="1"/>
    </xf>
    <xf numFmtId="14" fontId="4" fillId="0" borderId="6" xfId="4" applyNumberFormat="1" applyFont="1" applyBorder="1" applyAlignment="1">
      <alignment horizontal="center" wrapText="1"/>
    </xf>
    <xf numFmtId="14" fontId="4" fillId="2" borderId="6" xfId="4" applyNumberFormat="1" applyFont="1" applyFill="1" applyBorder="1" applyAlignment="1">
      <alignment horizontal="center" wrapText="1"/>
    </xf>
    <xf numFmtId="166" fontId="4" fillId="2" borderId="7" xfId="5" applyNumberFormat="1" applyFont="1" applyFill="1" applyBorder="1" applyAlignment="1">
      <alignment vertical="center" wrapText="1"/>
    </xf>
    <xf numFmtId="14" fontId="4" fillId="2" borderId="7" xfId="4" applyNumberFormat="1" applyFont="1" applyFill="1" applyBorder="1" applyAlignment="1">
      <alignment horizontal="center" wrapText="1"/>
    </xf>
    <xf numFmtId="0" fontId="4" fillId="0" borderId="7" xfId="4" applyFont="1" applyBorder="1" applyAlignment="1">
      <alignment horizontal="center" wrapText="1"/>
    </xf>
    <xf numFmtId="0" fontId="4" fillId="0" borderId="7" xfId="4" applyFont="1" applyBorder="1" applyAlignment="1">
      <alignment horizontal="left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wrapText="1"/>
    </xf>
    <xf numFmtId="164" fontId="9" fillId="0" borderId="0" xfId="4" applyNumberFormat="1"/>
    <xf numFmtId="0" fontId="4" fillId="2" borderId="8" xfId="4" applyFont="1" applyFill="1" applyBorder="1" applyAlignment="1">
      <alignment horizontal="left" vertical="center" wrapText="1"/>
    </xf>
    <xf numFmtId="0" fontId="4" fillId="0" borderId="18" xfId="4" applyFont="1" applyBorder="1" applyAlignment="1">
      <alignment horizontal="center" vertical="center"/>
    </xf>
    <xf numFmtId="14" fontId="4" fillId="2" borderId="7" xfId="4" applyNumberFormat="1" applyFont="1" applyFill="1" applyBorder="1" applyAlignment="1">
      <alignment horizontal="center" vertical="center" wrapText="1"/>
    </xf>
    <xf numFmtId="166" fontId="4" fillId="0" borderId="7" xfId="5" applyNumberFormat="1" applyFont="1" applyFill="1" applyBorder="1" applyAlignment="1">
      <alignment vertical="center" wrapText="1"/>
    </xf>
    <xf numFmtId="166" fontId="4" fillId="0" borderId="6" xfId="5" applyNumberFormat="1" applyFont="1" applyFill="1" applyBorder="1" applyAlignment="1">
      <alignment vertical="center"/>
    </xf>
    <xf numFmtId="0" fontId="4" fillId="0" borderId="13" xfId="4" applyFont="1" applyBorder="1" applyAlignment="1">
      <alignment horizontal="center" vertical="center" wrapText="1"/>
    </xf>
    <xf numFmtId="0" fontId="9" fillId="0" borderId="0" xfId="4" applyAlignment="1">
      <alignment vertical="center"/>
    </xf>
    <xf numFmtId="0" fontId="3" fillId="5" borderId="5" xfId="4" applyFont="1" applyFill="1" applyBorder="1" applyAlignment="1">
      <alignment horizontal="right" vertical="center"/>
    </xf>
    <xf numFmtId="166" fontId="3" fillId="5" borderId="6" xfId="5" applyNumberFormat="1" applyFont="1" applyFill="1" applyBorder="1" applyAlignment="1">
      <alignment vertical="center"/>
    </xf>
    <xf numFmtId="44" fontId="3" fillId="5" borderId="6" xfId="5" applyFont="1" applyFill="1" applyBorder="1" applyAlignment="1">
      <alignment vertical="center"/>
    </xf>
    <xf numFmtId="44" fontId="3" fillId="5" borderId="6" xfId="5" applyFont="1" applyFill="1" applyBorder="1"/>
    <xf numFmtId="14" fontId="4" fillId="5" borderId="6" xfId="4" applyNumberFormat="1" applyFont="1" applyFill="1" applyBorder="1" applyAlignment="1">
      <alignment horizontal="center"/>
    </xf>
    <xf numFmtId="0" fontId="4" fillId="5" borderId="6" xfId="4" applyFont="1" applyFill="1" applyBorder="1" applyAlignment="1">
      <alignment horizontal="center"/>
    </xf>
    <xf numFmtId="166" fontId="3" fillId="5" borderId="6" xfId="5" applyNumberFormat="1" applyFont="1" applyFill="1" applyBorder="1"/>
    <xf numFmtId="0" fontId="4" fillId="5" borderId="6" xfId="4" applyFont="1" applyFill="1" applyBorder="1" applyAlignment="1">
      <alignment horizontal="left" wrapText="1"/>
    </xf>
    <xf numFmtId="0" fontId="4" fillId="5" borderId="12" xfId="4" applyFont="1" applyFill="1" applyBorder="1" applyAlignment="1">
      <alignment horizontal="center"/>
    </xf>
    <xf numFmtId="0" fontId="4" fillId="2" borderId="5" xfId="4" applyFont="1" applyFill="1" applyBorder="1" applyAlignment="1">
      <alignment vertical="center"/>
    </xf>
    <xf numFmtId="0" fontId="4" fillId="0" borderId="6" xfId="4" applyFont="1" applyBorder="1" applyAlignment="1">
      <alignment horizontal="center"/>
    </xf>
    <xf numFmtId="166" fontId="4" fillId="0" borderId="6" xfId="5" applyNumberFormat="1" applyFont="1" applyBorder="1"/>
    <xf numFmtId="166" fontId="4" fillId="2" borderId="6" xfId="5" applyNumberFormat="1" applyFont="1" applyFill="1" applyBorder="1"/>
    <xf numFmtId="0" fontId="4" fillId="0" borderId="6" xfId="4" applyFont="1" applyBorder="1" applyAlignment="1">
      <alignment horizontal="left" wrapText="1"/>
    </xf>
    <xf numFmtId="0" fontId="4" fillId="0" borderId="12" xfId="4" applyFont="1" applyBorder="1" applyAlignment="1">
      <alignment horizontal="center"/>
    </xf>
    <xf numFmtId="44" fontId="4" fillId="0" borderId="6" xfId="5" applyFont="1" applyBorder="1"/>
    <xf numFmtId="0" fontId="4" fillId="0" borderId="19" xfId="4" applyFont="1" applyBorder="1" applyAlignment="1">
      <alignment horizontal="center"/>
    </xf>
    <xf numFmtId="0" fontId="4" fillId="2" borderId="5" xfId="4" applyFont="1" applyFill="1" applyBorder="1"/>
    <xf numFmtId="166" fontId="4" fillId="2" borderId="9" xfId="5" applyNumberFormat="1" applyFont="1" applyFill="1" applyBorder="1"/>
    <xf numFmtId="14" fontId="4" fillId="0" borderId="9" xfId="4" applyNumberFormat="1" applyFont="1" applyBorder="1" applyAlignment="1">
      <alignment horizontal="center"/>
    </xf>
    <xf numFmtId="166" fontId="4" fillId="0" borderId="9" xfId="5" applyNumberFormat="1" applyFont="1" applyBorder="1"/>
    <xf numFmtId="0" fontId="4" fillId="0" borderId="9" xfId="4" applyFont="1" applyBorder="1" applyAlignment="1">
      <alignment horizontal="center"/>
    </xf>
    <xf numFmtId="0" fontId="3" fillId="5" borderId="10" xfId="4" applyFont="1" applyFill="1" applyBorder="1" applyAlignment="1">
      <alignment horizontal="right" vertical="center"/>
    </xf>
    <xf numFmtId="166" fontId="3" fillId="5" borderId="9" xfId="5" applyNumberFormat="1" applyFont="1" applyFill="1" applyBorder="1" applyAlignment="1">
      <alignment vertical="center"/>
    </xf>
    <xf numFmtId="44" fontId="3" fillId="5" borderId="9" xfId="5" applyFont="1" applyFill="1" applyBorder="1" applyAlignment="1">
      <alignment vertical="center"/>
    </xf>
    <xf numFmtId="44" fontId="3" fillId="5" borderId="9" xfId="5" applyFont="1" applyFill="1" applyBorder="1"/>
    <xf numFmtId="14" fontId="4" fillId="5" borderId="9" xfId="4" applyNumberFormat="1" applyFont="1" applyFill="1" applyBorder="1" applyAlignment="1">
      <alignment horizontal="center"/>
    </xf>
    <xf numFmtId="0" fontId="4" fillId="5" borderId="9" xfId="4" applyFont="1" applyFill="1" applyBorder="1" applyAlignment="1">
      <alignment horizontal="center"/>
    </xf>
    <xf numFmtId="166" fontId="3" fillId="5" borderId="9" xfId="5" applyNumberFormat="1" applyFont="1" applyFill="1" applyBorder="1"/>
    <xf numFmtId="0" fontId="4" fillId="5" borderId="9" xfId="4" applyFont="1" applyFill="1" applyBorder="1" applyAlignment="1">
      <alignment horizontal="left" wrapText="1"/>
    </xf>
    <xf numFmtId="0" fontId="4" fillId="5" borderId="14" xfId="4" applyFont="1" applyFill="1" applyBorder="1" applyAlignment="1">
      <alignment horizontal="center"/>
    </xf>
    <xf numFmtId="0" fontId="3" fillId="5" borderId="2" xfId="4" applyFont="1" applyFill="1" applyBorder="1" applyAlignment="1">
      <alignment horizontal="right" vertical="center"/>
    </xf>
    <xf numFmtId="166" fontId="3" fillId="5" borderId="3" xfId="5" applyNumberFormat="1" applyFont="1" applyFill="1" applyBorder="1" applyAlignment="1">
      <alignment vertical="center"/>
    </xf>
    <xf numFmtId="44" fontId="3" fillId="5" borderId="3" xfId="5" applyFont="1" applyFill="1" applyBorder="1" applyAlignment="1">
      <alignment vertical="center"/>
    </xf>
    <xf numFmtId="44" fontId="3" fillId="5" borderId="3" xfId="5" applyFont="1" applyFill="1" applyBorder="1"/>
    <xf numFmtId="14" fontId="4" fillId="5" borderId="3" xfId="4" applyNumberFormat="1" applyFont="1" applyFill="1" applyBorder="1" applyAlignment="1">
      <alignment horizontal="center"/>
    </xf>
    <xf numFmtId="0" fontId="4" fillId="5" borderId="3" xfId="4" applyFont="1" applyFill="1" applyBorder="1" applyAlignment="1">
      <alignment horizontal="center"/>
    </xf>
    <xf numFmtId="166" fontId="3" fillId="5" borderId="3" xfId="5" applyNumberFormat="1" applyFont="1" applyFill="1" applyBorder="1"/>
    <xf numFmtId="0" fontId="4" fillId="5" borderId="3" xfId="4" applyFont="1" applyFill="1" applyBorder="1" applyAlignment="1">
      <alignment horizontal="left" wrapText="1"/>
    </xf>
    <xf numFmtId="0" fontId="4" fillId="5" borderId="11" xfId="4" applyFont="1" applyFill="1" applyBorder="1" applyAlignment="1">
      <alignment horizontal="center"/>
    </xf>
    <xf numFmtId="0" fontId="7" fillId="0" borderId="0" xfId="4" applyFont="1"/>
    <xf numFmtId="0" fontId="1" fillId="0" borderId="0" xfId="4" applyFont="1"/>
    <xf numFmtId="0" fontId="9" fillId="0" borderId="0" xfId="4" applyAlignment="1">
      <alignment horizontal="center"/>
    </xf>
    <xf numFmtId="44" fontId="3" fillId="2" borderId="7" xfId="5" applyFont="1" applyFill="1" applyBorder="1" applyAlignment="1">
      <alignment wrapText="1"/>
    </xf>
    <xf numFmtId="166" fontId="3" fillId="2" borderId="6" xfId="5" applyNumberFormat="1" applyFont="1" applyFill="1" applyBorder="1"/>
    <xf numFmtId="14" fontId="3" fillId="0" borderId="6" xfId="4" applyNumberFormat="1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166" fontId="3" fillId="2" borderId="9" xfId="5" applyNumberFormat="1" applyFont="1" applyFill="1" applyBorder="1"/>
    <xf numFmtId="14" fontId="3" fillId="0" borderId="9" xfId="4" applyNumberFormat="1" applyFont="1" applyBorder="1" applyAlignment="1">
      <alignment horizontal="center"/>
    </xf>
    <xf numFmtId="166" fontId="3" fillId="2" borderId="6" xfId="5" applyNumberFormat="1" applyFont="1" applyFill="1" applyBorder="1" applyAlignment="1">
      <alignment vertical="center"/>
    </xf>
    <xf numFmtId="166" fontId="3" fillId="2" borderId="6" xfId="5" applyNumberFormat="1" applyFont="1" applyFill="1" applyBorder="1" applyAlignment="1">
      <alignment vertical="center" wrapText="1"/>
    </xf>
    <xf numFmtId="166" fontId="3" fillId="2" borderId="7" xfId="5" applyNumberFormat="1" applyFont="1" applyFill="1" applyBorder="1" applyAlignment="1">
      <alignment vertical="center" wrapText="1"/>
    </xf>
    <xf numFmtId="0" fontId="3" fillId="0" borderId="6" xfId="4" applyFont="1" applyBorder="1" applyAlignment="1">
      <alignment horizontal="center" wrapText="1"/>
    </xf>
    <xf numFmtId="0" fontId="3" fillId="0" borderId="7" xfId="4" applyFont="1" applyBorder="1" applyAlignment="1">
      <alignment horizontal="center" wrapText="1"/>
    </xf>
    <xf numFmtId="0" fontId="3" fillId="0" borderId="6" xfId="4" applyFont="1" applyBorder="1" applyAlignment="1">
      <alignment horizontal="center" vertical="center" wrapText="1"/>
    </xf>
    <xf numFmtId="14" fontId="3" fillId="2" borderId="7" xfId="4" applyNumberFormat="1" applyFont="1" applyFill="1" applyBorder="1" applyAlignment="1">
      <alignment horizontal="center" wrapText="1"/>
    </xf>
    <xf numFmtId="14" fontId="3" fillId="2" borderId="7" xfId="4" applyNumberFormat="1" applyFont="1" applyFill="1" applyBorder="1" applyAlignment="1">
      <alignment horizontal="center" vertical="center" wrapText="1"/>
    </xf>
    <xf numFmtId="14" fontId="3" fillId="2" borderId="6" xfId="4" applyNumberFormat="1" applyFont="1" applyFill="1" applyBorder="1" applyAlignment="1">
      <alignment horizontal="center" wrapText="1"/>
    </xf>
    <xf numFmtId="0" fontId="1" fillId="0" borderId="0" xfId="4" applyFont="1" applyFill="1"/>
    <xf numFmtId="0" fontId="3" fillId="5" borderId="5" xfId="4" applyFont="1" applyFill="1" applyBorder="1" applyAlignment="1">
      <alignment horizontal="center" vertical="center"/>
    </xf>
    <xf numFmtId="0" fontId="3" fillId="5" borderId="10" xfId="4" applyFont="1" applyFill="1" applyBorder="1" applyAlignment="1">
      <alignment horizontal="center" vertical="center"/>
    </xf>
    <xf numFmtId="44" fontId="4" fillId="0" borderId="6" xfId="1" applyFont="1" applyFill="1" applyBorder="1"/>
    <xf numFmtId="44" fontId="3" fillId="2" borderId="7" xfId="1" applyFont="1" applyFill="1" applyBorder="1" applyAlignment="1">
      <alignment wrapText="1"/>
    </xf>
    <xf numFmtId="44" fontId="3" fillId="5" borderId="6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5" borderId="6" xfId="1" applyFont="1" applyFill="1" applyBorder="1"/>
    <xf numFmtId="44" fontId="3" fillId="5" borderId="9" xfId="1" applyFont="1" applyFill="1" applyBorder="1"/>
    <xf numFmtId="44" fontId="3" fillId="5" borderId="3" xfId="1" applyFont="1" applyFill="1" applyBorder="1"/>
    <xf numFmtId="44" fontId="3" fillId="2" borderId="7" xfId="1" applyFont="1" applyFill="1" applyBorder="1" applyAlignment="1">
      <alignment vertical="center" wrapText="1"/>
    </xf>
    <xf numFmtId="14" fontId="3" fillId="0" borderId="6" xfId="4" applyNumberFormat="1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166" fontId="4" fillId="0" borderId="6" xfId="5" applyNumberFormat="1" applyFont="1" applyBorder="1" applyAlignment="1">
      <alignment vertical="center"/>
    </xf>
    <xf numFmtId="0" fontId="4" fillId="0" borderId="6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44" fontId="3" fillId="2" borderId="0" xfId="4" applyNumberFormat="1" applyFont="1" applyFill="1" applyAlignment="1">
      <alignment horizontal="left" wrapText="1"/>
    </xf>
  </cellXfs>
  <cellStyles count="6">
    <cellStyle name="Comma" xfId="2" builtinId="3"/>
    <cellStyle name="Currency" xfId="1" builtinId="4"/>
    <cellStyle name="Currency 3" xfId="5" xr:uid="{972A9401-3EDF-464C-9F91-768FE3BAC4B4}"/>
    <cellStyle name="Normal" xfId="0" builtinId="0"/>
    <cellStyle name="Normal 2 4" xfId="3" xr:uid="{305AC868-5AA9-41B9-8A0A-EE8EE1D66E24}"/>
    <cellStyle name="Normal 8" xfId="4" xr:uid="{B04479C3-09B9-4BA2-888F-545203F01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lly\c\Wally\m_client\Maverick_Co\Maverick%20County%20Tabl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LVAN\CLIENTS\S_CLIENT\SAISD\97_Issues\7_22_97SAISD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Finance\Accounting\23%20Close\FUND%20CLOSE%20Debt%20Funds%20FD2000%20-%20FD2002\FY23%20DEBT%20SCHEDULES\TREAS%20-%20GO%20Debt%2023.xlsx" TargetMode="External"/><Relationship Id="rId1" Type="http://schemas.openxmlformats.org/officeDocument/2006/relationships/externalLinkPath" Target="/Finance/Accounting/23%20Close/FUND%20CLOSE%20Debt%20Funds%20FD2000%20-%20FD2002/FY23%20DEBT%20SCHEDULES/TREAS%20-%20GO%20Debt%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Finance\Accounting\23%20Close\FUND%20CLOSE%20Debt%20Funds%20FD2000%20-%20FD2002\FY23%20DEBT%20SCHEDULES\TREAS%20-%20Water%20and%20Sewer%2023.xlsx" TargetMode="External"/><Relationship Id="rId1" Type="http://schemas.openxmlformats.org/officeDocument/2006/relationships/externalLinkPath" Target="/Finance/Accounting/23%20Close/FUND%20CLOSE%20Debt%20Funds%20FD2000%20-%20FD2002/FY23%20DEBT%20SCHEDULES/TREAS%20-%20Water%20and%20Sewer%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Finance\Accounting\23%20Close\FUND%20CLOSE%20Debt%20Funds%20FD2000%20-%20FD2002\FY23%20DEBT%20SCHEDULES\TREAS%20-%20TIRZ5%20Debt%2023.xlsx" TargetMode="External"/><Relationship Id="rId1" Type="http://schemas.openxmlformats.org/officeDocument/2006/relationships/externalLinkPath" Target="/Finance/Accounting/23%20Close/FUND%20CLOSE%20Debt%20Funds%20FD2000%20-%20FD2002/FY23%20DEBT%20SCHEDULES/TREAS%20-%20TIRZ5%20Debt%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alvan\CLIENTS\L_CLIENT\LAREDO\2009_SERIES\ZLaredo_TaxRate_2008_11_17_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OFFICE\GALVAN\CLIENTS\S_CLIENT\SAISD\97_Issues\7_22_97SAIS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Office\Office\AGalvan\CLIENTS\B_CLIENT\BROWNSVI\97_Issues\BIDs\Rauscher_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alvan\CLIENTS\H_CLIENT\HarlandaleISD\2008_Series\Harlandale%20ISD_Tax_Rate_08_04_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orary%20Internet%20Files\Content.IE5\GLARKXAZ\Jaime%20Modified%20Ealge%20Pass%20BEIF%20eligibility%20and%20grant%20determination%20spreadsheet%205-17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Galvan\CLIENTS\D_CLIENT\Devine_ISD\Series_2008\ZDevine_ISD_05_19_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vertex42.com/Files/yearly_calend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GALVAN\CLIENTS\E_CLIENT\EAGLEPAS\TWDB\TWDB_01_09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ed Indices"/>
      <sheetName val="Table 1 - Val,Exemp,Debt"/>
      <sheetName val="Table 2 - Value Category"/>
      <sheetName val="Table 3 - Val &amp; Funded History"/>
      <sheetName val="Table 4 -Tax Rate, Coll Hist"/>
      <sheetName val="Table 5 - TOPTEN"/>
      <sheetName val="Table 6 - Overlap"/>
      <sheetName val="Table 7 - I&amp;S BUDGET"/>
      <sheetName val="Table 7 - Sales Tax"/>
      <sheetName val="Table 8 - Cont. Agreements"/>
      <sheetName val="Table 9 -dbt_req - 1997"/>
      <sheetName val="Table 10 - GO Income"/>
      <sheetName val="Table 12 - Investments"/>
      <sheetName val="Table __ - Other Obligations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ructuring"/>
      <sheetName val="State Aid  for loss I&amp;S-.4170"/>
      <sheetName val="7_1_97-$150mm1997A"/>
      <sheetName val="Construction Draw 40.11 Cents"/>
      <sheetName val="7_24_97_40.11cents"/>
      <sheetName val="10_15_97"/>
      <sheetName val="Construction Draw"/>
      <sheetName val="10_06_97"/>
      <sheetName val="10_08_97__TWO ISSUES_NEWRATES"/>
      <sheetName val="7_24_97_30YR_25YR_25YR"/>
      <sheetName val="7_21_97_30YR_30YR_30YR"/>
      <sheetName val="PV of Comparison -- 5.77%"/>
      <sheetName val="PV of Comparison -- 3.50%"/>
      <sheetName val="Senior Citizens"/>
      <sheetName val="7_1_97-$100,850mm_1997(2-3)B"/>
      <sheetName val="7_1_97-$100,850mm1997(2-3)A"/>
      <sheetName val="7_1_97-$228mm_1997 (1-3)A"/>
      <sheetName val="6_23_97-$228mm_1997 (1-2)"/>
      <sheetName val="6_23_97-$61,950mm_1997 (2-2)"/>
      <sheetName val="6_23_97-$232mm_1997 (2b-2) "/>
      <sheetName val="10_06_97__TWO ISSUES"/>
      <sheetName val="Sources and Uses"/>
      <sheetName val="Scales__UP"/>
      <sheetName val="Scales__DOWN"/>
      <sheetName val="7_21_97_30YR_30YR_30YR__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Accd Int"/>
      <sheetName val="DS Schedule "/>
      <sheetName val="Total Debt"/>
      <sheetName val="5YR"/>
      <sheetName val="PIVOT"/>
      <sheetName val="Pivot - HB1378"/>
      <sheetName val="PIVOT BASE DATA"/>
      <sheetName val="New Debt"/>
      <sheetName val="Defeasance-OLD"/>
    </sheetNames>
    <sheetDataSet>
      <sheetData sheetId="0"/>
      <sheetData sheetId="1"/>
      <sheetData sheetId="2"/>
      <sheetData sheetId="3">
        <row r="26">
          <cell r="B26">
            <v>59960000</v>
          </cell>
          <cell r="C26">
            <v>30560114.439999998</v>
          </cell>
          <cell r="D26">
            <v>14715000</v>
          </cell>
          <cell r="E26">
            <v>4732333.47</v>
          </cell>
          <cell r="F26">
            <v>79075000</v>
          </cell>
          <cell r="G26">
            <v>34867800</v>
          </cell>
          <cell r="H26">
            <v>6550000</v>
          </cell>
          <cell r="I26">
            <v>1409650</v>
          </cell>
          <cell r="J26">
            <v>28630000</v>
          </cell>
          <cell r="K26">
            <v>8173350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WS"/>
      <sheetName val="Accd"/>
      <sheetName val="Reserve"/>
      <sheetName val="Full Debt"/>
      <sheetName val="DS Schedule"/>
      <sheetName val="Budget Book"/>
      <sheetName val="I&amp;S"/>
      <sheetName val="New Debt"/>
    </sheetNames>
    <sheetDataSet>
      <sheetData sheetId="0"/>
      <sheetData sheetId="1"/>
      <sheetData sheetId="2"/>
      <sheetData sheetId="3">
        <row r="28">
          <cell r="B28">
            <v>7180000</v>
          </cell>
          <cell r="C28">
            <v>3477051</v>
          </cell>
          <cell r="D28">
            <v>5880000</v>
          </cell>
          <cell r="E28">
            <v>2003909</v>
          </cell>
          <cell r="F28">
            <v>19315000</v>
          </cell>
          <cell r="G28">
            <v>8557893.7599999998</v>
          </cell>
          <cell r="H28">
            <v>39665000</v>
          </cell>
          <cell r="I28">
            <v>11502100</v>
          </cell>
          <cell r="J28">
            <v>3085000</v>
          </cell>
          <cell r="K28">
            <v>417100</v>
          </cell>
          <cell r="L28">
            <v>20910000</v>
          </cell>
          <cell r="M28">
            <v>5929400</v>
          </cell>
          <cell r="N28">
            <v>8770000</v>
          </cell>
          <cell r="O28">
            <v>1056000</v>
          </cell>
          <cell r="P28">
            <v>3540000</v>
          </cell>
          <cell r="Q28">
            <v>86108</v>
          </cell>
          <cell r="R28">
            <v>63600000</v>
          </cell>
          <cell r="S28">
            <v>1150762.5</v>
          </cell>
          <cell r="T28">
            <v>24540000</v>
          </cell>
          <cell r="U28">
            <v>7111706</v>
          </cell>
          <cell r="V28">
            <v>3425000</v>
          </cell>
          <cell r="W28">
            <v>251678</v>
          </cell>
          <cell r="X28">
            <v>8420000</v>
          </cell>
          <cell r="Y28">
            <v>785394.5</v>
          </cell>
          <cell r="Z28">
            <v>28195000</v>
          </cell>
          <cell r="AA28">
            <v>7134638</v>
          </cell>
          <cell r="AB28">
            <v>3250000</v>
          </cell>
          <cell r="AC28">
            <v>242800</v>
          </cell>
          <cell r="AD28">
            <v>25470000</v>
          </cell>
          <cell r="AE28">
            <v>5995450</v>
          </cell>
          <cell r="AF28">
            <v>1345000</v>
          </cell>
          <cell r="AG28">
            <v>46284</v>
          </cell>
          <cell r="AH28">
            <v>10920000</v>
          </cell>
          <cell r="AI28">
            <v>2447900.5</v>
          </cell>
          <cell r="AJ28">
            <v>4700000</v>
          </cell>
          <cell r="AK28">
            <v>422000</v>
          </cell>
          <cell r="AL28">
            <v>7315000</v>
          </cell>
          <cell r="AM28">
            <v>1487937.5</v>
          </cell>
          <cell r="AN28">
            <v>830000</v>
          </cell>
          <cell r="AO28">
            <v>24900</v>
          </cell>
          <cell r="AP28">
            <v>1870000</v>
          </cell>
          <cell r="AQ28">
            <v>191794</v>
          </cell>
          <cell r="AR28">
            <v>890000</v>
          </cell>
          <cell r="AS28">
            <v>53400</v>
          </cell>
          <cell r="AV28">
            <v>4580000</v>
          </cell>
          <cell r="AW28">
            <v>485570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edule"/>
      <sheetName val="Paying Agent"/>
      <sheetName val="DS Requirements"/>
      <sheetName val="Accd Int"/>
      <sheetName val="DS 5 yr"/>
      <sheetName val="Total Debt"/>
      <sheetName val="Budget Book"/>
    </sheetNames>
    <sheetDataSet>
      <sheetData sheetId="0">
        <row r="41">
          <cell r="G41">
            <v>9505000</v>
          </cell>
          <cell r="H41">
            <v>6726400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_10_14_09"/>
      <sheetName val="GO_POS_Debt_Table_01_21_10"/>
      <sheetName val="Debt_Issue_Summary_12_17_09_A"/>
      <sheetName val="Summary_12_17_09"/>
      <sheetName val="Budget_01_07_10"/>
      <sheetName val="WW_SS_12_07_09_DS"/>
      <sheetName val="DebtReq_WW_SS_12_11_09_POST"/>
      <sheetName val="DebtReq_WW_SS_10_06_08_POST"/>
      <sheetName val="WWSS_2009_12_07_09"/>
      <sheetName val="Total GO Debt_11_04_09"/>
      <sheetName val="Compare_08_26_09"/>
      <sheetName val="SUMMARY_10_29_09"/>
      <sheetName val="SUMMARY_RC_12_17_09"/>
      <sheetName val="Airport_COs_12_17_09"/>
      <sheetName val="PPFCO_12_17_09"/>
      <sheetName val="PPFCO_DS_12_17_09"/>
      <sheetName val="TaxImpact_12_17_09_PRE"/>
      <sheetName val="TaxImpact_12_17_09_POST"/>
      <sheetName val="Timetable_11_13_09"/>
      <sheetName val="GO_POS_Debt_Table_09_15_09"/>
      <sheetName val="GO_POS_Debt_Table_09_02_09"/>
      <sheetName val="Summary_08_26_09A"/>
      <sheetName val="Summary_08_26_09B"/>
      <sheetName val="Compare_08_26_09B"/>
      <sheetName val="Budget_08_15_09"/>
      <sheetName val="GO_POS_Debt_Table_07_08_09"/>
      <sheetName val="Uses_of_Funds_07_20_09A"/>
      <sheetName val="Sales_Tax_Rev_07_20_09_A"/>
      <sheetName val="Uses_of_Funds_07_20_09B"/>
      <sheetName val="Sales_Tax_Rev_07_20_09_B"/>
      <sheetName val="Historical_Sales_Tax_07_15_09"/>
      <sheetName val="Existing_DS_Post_01_21_08"/>
      <sheetName val="Savings Summary_06_22_09"/>
      <sheetName val="GO_POS_Debt_Table_06_09_09"/>
      <sheetName val="Table 1_05_22_09"/>
      <sheetName val="Total GO Debt_05_05_09"/>
      <sheetName val="REV_TABLE_08_03_06_POST"/>
      <sheetName val="Laredo_Debt_Portofolio_08_21_09"/>
      <sheetName val="Recap_RC_08_21_09"/>
      <sheetName val="Tax_Sup_CO_08_21_09"/>
      <sheetName val="PPFCO_08_21_09"/>
      <sheetName val="TaxImpact_08_21_09_PRE"/>
      <sheetName val="TaxImpact_08_21_09_POST"/>
      <sheetName val="WWSS_CIP_08_21_09"/>
      <sheetName val="Timetable_05_08_09"/>
      <sheetName val="&lt;--Latest_05_08_09"/>
      <sheetName val="PPFCO_DS_08_21_09"/>
      <sheetName val="Savings Summary_05_08_09"/>
      <sheetName val="WW_SS_TWDB_05_08_09_A"/>
      <sheetName val="Budget_05_08_09"/>
      <sheetName val="PPFCO_DS_04_26_09"/>
      <sheetName val="2009_Savings_Summary_05_05_09"/>
      <sheetName val="Allocation_2009REF_04_30_09"/>
      <sheetName val="Sewer Rev_Debt_03_21_08_"/>
      <sheetName val="Total GO Debt_02_24_09"/>
      <sheetName val="2005_Savings_Summary_07_12_05"/>
      <sheetName val="GO_OS_Debt_Table_04_28_09"/>
      <sheetName val="Budget_03_12_09"/>
      <sheetName val="Price_Views_04_20_09"/>
      <sheetName val="WWSS_CIP_04_17_09"/>
      <sheetName val="Laredo_I&amp;S_Fund_Balance_03_23_0"/>
      <sheetName val="TaxImpact_03_22_09_A1"/>
      <sheetName val="TaxImpact_03_22_09_A3"/>
      <sheetName val="TaxImpact_03_22_09_A4"/>
      <sheetName val="WW_SS_2008_DS_05_24_08"/>
      <sheetName val="Summary_02_25_09"/>
      <sheetName val="Table 1_02_24_09"/>
      <sheetName val="GO_POS_Debt_Table_06_19_08"/>
      <sheetName val="WW_SS_2008_DS_10_08_08"/>
      <sheetName val="30_YR_TaxExemptRev_08_18_08"/>
      <sheetName val="Ratings_08_06_08"/>
      <sheetName val="DebtReq_WW_SS_09_25_08_POST"/>
      <sheetName val="DebtReq_WW_SS_05_20_08_POST_B"/>
      <sheetName val="bridge_05_20_08"/>
      <sheetName val="Bridge_Rev_05_20_08"/>
      <sheetName val="Budget_05_20_08"/>
      <sheetName val="Ratings_05_13_08"/>
      <sheetName val="Laredo_Debt_Portofolio_04_10_08"/>
      <sheetName val="Bridge_POST_Rev_Table_04_06_08"/>
      <sheetName val="&lt;--Latest_03_21_08"/>
      <sheetName val="WaterRev_Debt_03_21_08"/>
      <sheetName val="WW_SS_2007_DS_10_17_07"/>
      <sheetName val="Proposed Debt_08_21_07"/>
      <sheetName val="Bridge_Savings Summary_05_01_06"/>
      <sheetName val="Allocation_09REF_05_01_09_OLD"/>
      <sheetName val="Airport_COs_07_17_09_A"/>
      <sheetName val="Airport_COs_07_17_09_B"/>
      <sheetName val="Airport_COs_07_17_09_C"/>
      <sheetName val="Debt_Issue_Summary_10_29_09B"/>
      <sheetName val="WW_SS_12_01_09_DS"/>
      <sheetName val="Debt_Issue_Summary_11_13_09_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ructuring"/>
      <sheetName val="State Aid  for loss I&amp;S-.4170"/>
      <sheetName val="7_1_97-$150mm1997A"/>
      <sheetName val="Construction Draw 40.11 Cents"/>
      <sheetName val="7_24_97_40.11cents"/>
      <sheetName val="10_15_97"/>
      <sheetName val="Construction Draw"/>
      <sheetName val="10_06_97"/>
      <sheetName val="10_08_97__TWO ISSUES_NEWRATES"/>
      <sheetName val="7_24_97_30YR_25YR_25YR"/>
      <sheetName val="7_21_97_30YR_30YR_30YR"/>
      <sheetName val="PV of Comparison -- 5.77%"/>
      <sheetName val="PV of Comparison -- 3.50%"/>
      <sheetName val="Senior Citizens"/>
      <sheetName val="7_1_97-$100,850mm_1997(2-3)B"/>
      <sheetName val="7_1_97-$100,850mm1997(2-3)A"/>
      <sheetName val="7_1_97-$228mm_1997 (1-3)A"/>
      <sheetName val="6_23_97-$228mm_1997 (1-2)"/>
      <sheetName val="6_23_97-$61,950mm_1997 (2-2)"/>
      <sheetName val="6_23_97-$232mm_1997 (2b-2) "/>
      <sheetName val="10_06_97__TWO ISSUES"/>
      <sheetName val="Sources and Uses"/>
      <sheetName val="Scales__UP"/>
      <sheetName val="Scales__DOWN"/>
      <sheetName val="7_21_97_30YR_30YR_30YR__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7COB_BidVal"/>
      <sheetName val="Ave. Life"/>
      <sheetName val="Comparables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_ISD_IFA_Summary_08_05_08"/>
      <sheetName val="H_ISD_IFA_Assumptions_08_05_08"/>
      <sheetName val="Tax_Rate_08_05_08_PRE"/>
      <sheetName val="Tax_Rate_08_05_08_A"/>
      <sheetName val="FACILWRK_08_05_08"/>
      <sheetName val="Existing Debt_08_01_08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U/L Tax Ref Bds Ser 2007</v>
          </cell>
          <cell r="B2">
            <v>39142</v>
          </cell>
          <cell r="C2">
            <v>120000</v>
          </cell>
          <cell r="D2">
            <v>39493</v>
          </cell>
          <cell r="E2">
            <v>4</v>
          </cell>
          <cell r="F2" t="str">
            <v>Serial</v>
          </cell>
          <cell r="G2" t="str">
            <v>4127026D9</v>
          </cell>
          <cell r="H2">
            <v>0</v>
          </cell>
          <cell r="I2">
            <v>3.6</v>
          </cell>
          <cell r="J2">
            <v>0</v>
          </cell>
          <cell r="K2" t="str">
            <v>False</v>
          </cell>
        </row>
        <row r="3">
          <cell r="A3" t="str">
            <v>U/L Tax Ref Bds Ser 2007</v>
          </cell>
          <cell r="B3">
            <v>39142</v>
          </cell>
          <cell r="C3">
            <v>125000</v>
          </cell>
          <cell r="D3">
            <v>39859</v>
          </cell>
          <cell r="E3">
            <v>4</v>
          </cell>
          <cell r="F3" t="str">
            <v>Serial</v>
          </cell>
          <cell r="G3" t="str">
            <v>4127026E7</v>
          </cell>
          <cell r="H3">
            <v>0</v>
          </cell>
          <cell r="I3">
            <v>3.63</v>
          </cell>
          <cell r="J3">
            <v>0</v>
          </cell>
          <cell r="K3" t="str">
            <v>False</v>
          </cell>
        </row>
        <row r="4">
          <cell r="A4" t="str">
            <v>U/L Tax Ref Bds Ser 2007</v>
          </cell>
          <cell r="B4">
            <v>39142</v>
          </cell>
          <cell r="C4">
            <v>130000</v>
          </cell>
          <cell r="D4">
            <v>40224</v>
          </cell>
          <cell r="E4">
            <v>4</v>
          </cell>
          <cell r="F4" t="str">
            <v>Serial</v>
          </cell>
          <cell r="G4" t="str">
            <v>4127026F4</v>
          </cell>
          <cell r="H4">
            <v>0</v>
          </cell>
          <cell r="I4">
            <v>3.64</v>
          </cell>
          <cell r="J4">
            <v>0</v>
          </cell>
          <cell r="K4" t="str">
            <v>False</v>
          </cell>
        </row>
        <row r="5">
          <cell r="A5" t="str">
            <v>U/L Tax Ref Bds Ser 2007</v>
          </cell>
          <cell r="B5">
            <v>39142</v>
          </cell>
          <cell r="C5">
            <v>135000</v>
          </cell>
          <cell r="D5">
            <v>40589</v>
          </cell>
          <cell r="E5">
            <v>4</v>
          </cell>
          <cell r="F5" t="str">
            <v>Serial</v>
          </cell>
          <cell r="G5" t="str">
            <v>4127026G2</v>
          </cell>
          <cell r="H5">
            <v>0</v>
          </cell>
          <cell r="I5">
            <v>3.69</v>
          </cell>
          <cell r="J5">
            <v>0</v>
          </cell>
          <cell r="K5" t="str">
            <v>False</v>
          </cell>
        </row>
        <row r="6">
          <cell r="A6" t="str">
            <v>U/L Tax Ref Bds Ser 2007</v>
          </cell>
          <cell r="B6">
            <v>39142</v>
          </cell>
          <cell r="C6">
            <v>140000</v>
          </cell>
          <cell r="D6">
            <v>40954</v>
          </cell>
          <cell r="E6">
            <v>4</v>
          </cell>
          <cell r="F6" t="str">
            <v>Serial</v>
          </cell>
          <cell r="G6" t="str">
            <v>4127026H0</v>
          </cell>
          <cell r="H6">
            <v>0</v>
          </cell>
          <cell r="I6">
            <v>3.71</v>
          </cell>
          <cell r="J6">
            <v>0</v>
          </cell>
          <cell r="K6" t="str">
            <v>False</v>
          </cell>
        </row>
        <row r="7">
          <cell r="A7" t="str">
            <v>U/L Tax Ref Bds Ser 2007</v>
          </cell>
          <cell r="B7">
            <v>39142</v>
          </cell>
          <cell r="C7">
            <v>145000</v>
          </cell>
          <cell r="D7">
            <v>41320</v>
          </cell>
          <cell r="E7">
            <v>4</v>
          </cell>
          <cell r="F7" t="str">
            <v>Serial</v>
          </cell>
          <cell r="G7" t="str">
            <v>4127026J6</v>
          </cell>
          <cell r="H7">
            <v>0</v>
          </cell>
          <cell r="I7">
            <v>3.75</v>
          </cell>
          <cell r="J7">
            <v>0</v>
          </cell>
          <cell r="K7" t="str">
            <v>False</v>
          </cell>
        </row>
        <row r="8">
          <cell r="A8" t="str">
            <v>U/L Tax Ref Bds Ser 2007</v>
          </cell>
          <cell r="B8">
            <v>39142</v>
          </cell>
          <cell r="C8">
            <v>150000</v>
          </cell>
          <cell r="D8">
            <v>41685</v>
          </cell>
          <cell r="E8">
            <v>4</v>
          </cell>
          <cell r="F8" t="str">
            <v>Serial</v>
          </cell>
          <cell r="G8" t="str">
            <v>4127026K3</v>
          </cell>
          <cell r="H8">
            <v>0</v>
          </cell>
          <cell r="I8">
            <v>3.77</v>
          </cell>
          <cell r="J8">
            <v>0</v>
          </cell>
          <cell r="K8" t="str">
            <v>False</v>
          </cell>
        </row>
        <row r="9">
          <cell r="A9" t="str">
            <v>U/L Tax Ref Bds Ser 2007</v>
          </cell>
          <cell r="B9">
            <v>39142</v>
          </cell>
          <cell r="C9">
            <v>155000</v>
          </cell>
          <cell r="D9">
            <v>42050</v>
          </cell>
          <cell r="E9">
            <v>4</v>
          </cell>
          <cell r="F9" t="str">
            <v>Serial</v>
          </cell>
          <cell r="G9" t="str">
            <v>4127026L1</v>
          </cell>
          <cell r="H9">
            <v>0</v>
          </cell>
          <cell r="I9">
            <v>3.82</v>
          </cell>
          <cell r="J9">
            <v>0</v>
          </cell>
          <cell r="K9" t="str">
            <v>False</v>
          </cell>
        </row>
        <row r="10">
          <cell r="A10" t="str">
            <v>U/L Tax Ref Bds Ser 2007</v>
          </cell>
          <cell r="B10">
            <v>39142</v>
          </cell>
          <cell r="C10">
            <v>165000</v>
          </cell>
          <cell r="D10">
            <v>42415</v>
          </cell>
          <cell r="E10">
            <v>4</v>
          </cell>
          <cell r="F10" t="str">
            <v>Serial</v>
          </cell>
          <cell r="G10" t="str">
            <v>4127026M9</v>
          </cell>
          <cell r="H10">
            <v>0</v>
          </cell>
          <cell r="I10">
            <v>3.86</v>
          </cell>
          <cell r="J10">
            <v>0</v>
          </cell>
          <cell r="K10" t="str">
            <v>False</v>
          </cell>
        </row>
        <row r="11">
          <cell r="A11" t="str">
            <v>U/L Tax Ref Bds Ser 2007</v>
          </cell>
          <cell r="B11">
            <v>39142</v>
          </cell>
          <cell r="C11">
            <v>2560000</v>
          </cell>
          <cell r="D11">
            <v>42781</v>
          </cell>
          <cell r="E11">
            <v>4</v>
          </cell>
          <cell r="F11" t="str">
            <v>Serial</v>
          </cell>
          <cell r="G11" t="str">
            <v>4127026N7</v>
          </cell>
          <cell r="H11">
            <v>0</v>
          </cell>
          <cell r="I11">
            <v>3.92</v>
          </cell>
          <cell r="J11">
            <v>0</v>
          </cell>
          <cell r="K11" t="str">
            <v>False</v>
          </cell>
        </row>
        <row r="12">
          <cell r="A12" t="str">
            <v>U/L Tax Ref Bds Ser 2007</v>
          </cell>
          <cell r="B12">
            <v>39142</v>
          </cell>
          <cell r="C12">
            <v>2305000</v>
          </cell>
          <cell r="D12">
            <v>43146</v>
          </cell>
          <cell r="E12">
            <v>4</v>
          </cell>
          <cell r="F12" t="str">
            <v>Serial</v>
          </cell>
          <cell r="G12" t="str">
            <v>4127026P2</v>
          </cell>
          <cell r="H12">
            <v>0</v>
          </cell>
          <cell r="I12">
            <v>4.0199999999999996</v>
          </cell>
          <cell r="J12">
            <v>0</v>
          </cell>
          <cell r="K12" t="str">
            <v>True</v>
          </cell>
        </row>
        <row r="13">
          <cell r="A13" t="str">
            <v>U/L Tax Ref Bds Ser 2007</v>
          </cell>
          <cell r="B13">
            <v>39142</v>
          </cell>
          <cell r="C13">
            <v>2000000</v>
          </cell>
          <cell r="D13">
            <v>43146</v>
          </cell>
          <cell r="E13">
            <v>0</v>
          </cell>
          <cell r="F13" t="str">
            <v>Serial</v>
          </cell>
          <cell r="G13" t="str">
            <v>4127027D8</v>
          </cell>
          <cell r="H13">
            <v>0</v>
          </cell>
          <cell r="I13">
            <v>4.18</v>
          </cell>
          <cell r="J13" t="str">
            <v>Capital Appreciation Bonds</v>
          </cell>
          <cell r="K13" t="str">
            <v>False</v>
          </cell>
        </row>
        <row r="14">
          <cell r="A14" t="str">
            <v>U/L Tax Ref Bds Ser 2007</v>
          </cell>
          <cell r="B14">
            <v>39142</v>
          </cell>
          <cell r="C14">
            <v>4455000</v>
          </cell>
          <cell r="D14">
            <v>43511</v>
          </cell>
          <cell r="E14">
            <v>4.5</v>
          </cell>
          <cell r="F14" t="str">
            <v>Serial</v>
          </cell>
          <cell r="G14" t="str">
            <v>4127026Q0</v>
          </cell>
          <cell r="H14">
            <v>0</v>
          </cell>
          <cell r="I14">
            <v>4.08</v>
          </cell>
          <cell r="J14">
            <v>0</v>
          </cell>
          <cell r="K14" t="str">
            <v>True</v>
          </cell>
        </row>
        <row r="15">
          <cell r="A15" t="str">
            <v>U/L Tax Ref Bds Ser 2007</v>
          </cell>
          <cell r="B15">
            <v>39142</v>
          </cell>
          <cell r="C15">
            <v>1875000</v>
          </cell>
          <cell r="D15">
            <v>43876</v>
          </cell>
          <cell r="E15">
            <v>4.5</v>
          </cell>
          <cell r="F15" t="str">
            <v>Serial</v>
          </cell>
          <cell r="G15" t="str">
            <v>4127026R8</v>
          </cell>
          <cell r="H15">
            <v>0</v>
          </cell>
          <cell r="I15">
            <v>4.1500000000000004</v>
          </cell>
          <cell r="J15">
            <v>0</v>
          </cell>
          <cell r="K15" t="str">
            <v>True</v>
          </cell>
        </row>
        <row r="16">
          <cell r="A16" t="str">
            <v>U/L Tax Ref Bds Ser 2007</v>
          </cell>
          <cell r="B16">
            <v>39142</v>
          </cell>
          <cell r="C16">
            <v>1970000</v>
          </cell>
          <cell r="D16">
            <v>44242</v>
          </cell>
          <cell r="E16">
            <v>4.75</v>
          </cell>
          <cell r="F16" t="str">
            <v>Serial</v>
          </cell>
          <cell r="G16" t="str">
            <v>4127026S6</v>
          </cell>
          <cell r="H16">
            <v>0</v>
          </cell>
          <cell r="I16">
            <v>4.0999999999999996</v>
          </cell>
          <cell r="J16">
            <v>0</v>
          </cell>
          <cell r="K16" t="str">
            <v>True</v>
          </cell>
        </row>
        <row r="17">
          <cell r="A17" t="str">
            <v>U/L Tax Ref Bds Ser 2007</v>
          </cell>
          <cell r="B17">
            <v>39142</v>
          </cell>
          <cell r="C17">
            <v>2060000</v>
          </cell>
          <cell r="D17">
            <v>44607</v>
          </cell>
          <cell r="E17">
            <v>4.75</v>
          </cell>
          <cell r="F17" t="str">
            <v>Serial</v>
          </cell>
          <cell r="G17" t="str">
            <v>4127026T4</v>
          </cell>
          <cell r="H17">
            <v>0</v>
          </cell>
          <cell r="I17">
            <v>4.12</v>
          </cell>
          <cell r="J17">
            <v>0</v>
          </cell>
          <cell r="K17" t="str">
            <v>True</v>
          </cell>
        </row>
        <row r="18">
          <cell r="A18" t="str">
            <v>U/L Tax Ref Bds Ser 2007</v>
          </cell>
          <cell r="B18">
            <v>39142</v>
          </cell>
          <cell r="C18">
            <v>2165000</v>
          </cell>
          <cell r="D18">
            <v>44972</v>
          </cell>
          <cell r="E18">
            <v>4.75</v>
          </cell>
          <cell r="F18" t="str">
            <v>Serial</v>
          </cell>
          <cell r="G18" t="str">
            <v>4127026U1</v>
          </cell>
          <cell r="H18">
            <v>0</v>
          </cell>
          <cell r="I18">
            <v>4.1399999999999997</v>
          </cell>
          <cell r="J18">
            <v>0</v>
          </cell>
          <cell r="K18" t="str">
            <v>True</v>
          </cell>
        </row>
        <row r="19">
          <cell r="A19" t="str">
            <v>U/L Tax Ref Bds Ser 2007</v>
          </cell>
          <cell r="B19">
            <v>39142</v>
          </cell>
          <cell r="C19">
            <v>2265000</v>
          </cell>
          <cell r="D19">
            <v>45337</v>
          </cell>
          <cell r="E19">
            <v>4.2</v>
          </cell>
          <cell r="F19" t="str">
            <v>Serial</v>
          </cell>
          <cell r="G19" t="str">
            <v>4127026V9</v>
          </cell>
          <cell r="H19">
            <v>0</v>
          </cell>
          <cell r="I19">
            <v>4.3499999999999996</v>
          </cell>
          <cell r="J19">
            <v>0</v>
          </cell>
          <cell r="K19" t="str">
            <v>True</v>
          </cell>
        </row>
        <row r="20">
          <cell r="A20" t="str">
            <v>U/L Tax Ref Bds Ser 2007</v>
          </cell>
          <cell r="B20">
            <v>39142</v>
          </cell>
          <cell r="C20">
            <v>2360000</v>
          </cell>
          <cell r="D20">
            <v>45703</v>
          </cell>
          <cell r="E20">
            <v>4.25</v>
          </cell>
          <cell r="F20" t="str">
            <v>Serial</v>
          </cell>
          <cell r="G20" t="str">
            <v>4127026W7</v>
          </cell>
          <cell r="H20">
            <v>0</v>
          </cell>
          <cell r="I20">
            <v>4.38</v>
          </cell>
          <cell r="J20">
            <v>0</v>
          </cell>
          <cell r="K20" t="str">
            <v>True</v>
          </cell>
        </row>
        <row r="21">
          <cell r="A21" t="str">
            <v>U/L Tax Ref Bds Ser 2007</v>
          </cell>
          <cell r="B21">
            <v>39142</v>
          </cell>
          <cell r="C21">
            <v>2465000</v>
          </cell>
          <cell r="D21">
            <v>46068</v>
          </cell>
          <cell r="E21">
            <v>4.25</v>
          </cell>
          <cell r="F21" t="str">
            <v>Serial</v>
          </cell>
          <cell r="G21" t="str">
            <v>4127026X5</v>
          </cell>
          <cell r="H21">
            <v>0</v>
          </cell>
          <cell r="I21">
            <v>4.3899999999999997</v>
          </cell>
          <cell r="J21">
            <v>0</v>
          </cell>
          <cell r="K21" t="str">
            <v>True</v>
          </cell>
        </row>
        <row r="22">
          <cell r="A22" t="str">
            <v>U/L Tax Ref Bds Ser 2007</v>
          </cell>
          <cell r="B22">
            <v>39142</v>
          </cell>
          <cell r="C22">
            <v>2570000</v>
          </cell>
          <cell r="D22">
            <v>46433</v>
          </cell>
          <cell r="E22">
            <v>4.25</v>
          </cell>
          <cell r="F22" t="str">
            <v>Serial</v>
          </cell>
          <cell r="G22" t="str">
            <v>4127026Y3</v>
          </cell>
          <cell r="H22">
            <v>0</v>
          </cell>
          <cell r="I22">
            <v>4.4000000000000004</v>
          </cell>
          <cell r="J22">
            <v>0</v>
          </cell>
          <cell r="K22" t="str">
            <v>True</v>
          </cell>
        </row>
        <row r="23">
          <cell r="A23" t="str">
            <v>U/L Tax Ref Bds Ser 2007</v>
          </cell>
          <cell r="B23">
            <v>39142</v>
          </cell>
          <cell r="C23">
            <v>2680000</v>
          </cell>
          <cell r="D23">
            <v>46798</v>
          </cell>
          <cell r="E23">
            <v>4.25</v>
          </cell>
          <cell r="F23" t="str">
            <v>Serial</v>
          </cell>
          <cell r="G23" t="str">
            <v>4127026Z0</v>
          </cell>
          <cell r="H23">
            <v>0</v>
          </cell>
          <cell r="I23">
            <v>4.41</v>
          </cell>
          <cell r="J23">
            <v>0</v>
          </cell>
          <cell r="K23" t="str">
            <v>True</v>
          </cell>
        </row>
        <row r="24">
          <cell r="A24" t="str">
            <v>U/L Tax Ref Bds Ser 2007</v>
          </cell>
          <cell r="B24">
            <v>39142</v>
          </cell>
          <cell r="C24">
            <v>2795000</v>
          </cell>
          <cell r="D24">
            <v>47164</v>
          </cell>
          <cell r="E24">
            <v>4.25</v>
          </cell>
          <cell r="F24" t="str">
            <v>Term001</v>
          </cell>
          <cell r="G24" t="str">
            <v>412702MSF</v>
          </cell>
          <cell r="H24">
            <v>0</v>
          </cell>
          <cell r="I24">
            <v>4.47</v>
          </cell>
          <cell r="J24">
            <v>0</v>
          </cell>
          <cell r="K24" t="str">
            <v>False</v>
          </cell>
        </row>
        <row r="25">
          <cell r="A25" t="str">
            <v>U/L Tax Ref Bds Ser 2007</v>
          </cell>
          <cell r="B25">
            <v>39142</v>
          </cell>
          <cell r="C25">
            <v>2920000</v>
          </cell>
          <cell r="D25">
            <v>47529</v>
          </cell>
          <cell r="E25">
            <v>4.25</v>
          </cell>
          <cell r="F25" t="str">
            <v>Term001</v>
          </cell>
          <cell r="G25" t="str">
            <v>412702MSF</v>
          </cell>
          <cell r="H25">
            <v>0</v>
          </cell>
          <cell r="I25">
            <v>4.47</v>
          </cell>
          <cell r="J25">
            <v>0</v>
          </cell>
          <cell r="K25" t="str">
            <v>False</v>
          </cell>
        </row>
        <row r="26">
          <cell r="A26" t="str">
            <v>U/L Tax Ref Bds Ser 2007</v>
          </cell>
          <cell r="B26">
            <v>39142</v>
          </cell>
          <cell r="C26">
            <v>905000</v>
          </cell>
          <cell r="D26">
            <v>47894</v>
          </cell>
          <cell r="E26">
            <v>4.25</v>
          </cell>
          <cell r="F26" t="str">
            <v>Term001</v>
          </cell>
          <cell r="G26" t="str">
            <v>4127027C0</v>
          </cell>
          <cell r="H26">
            <v>0</v>
          </cell>
          <cell r="I26">
            <v>4.47</v>
          </cell>
          <cell r="J26">
            <v>0</v>
          </cell>
          <cell r="K26" t="str">
            <v>True</v>
          </cell>
        </row>
        <row r="27">
          <cell r="A27" t="str">
            <v>U/L Tax Sch Bldg Bds Ser 2006</v>
          </cell>
          <cell r="B27">
            <v>38944</v>
          </cell>
          <cell r="C27">
            <v>715000</v>
          </cell>
          <cell r="D27">
            <v>39309</v>
          </cell>
          <cell r="E27">
            <v>4</v>
          </cell>
          <cell r="F27" t="str">
            <v>Serial</v>
          </cell>
          <cell r="G27" t="str">
            <v>4127024X7</v>
          </cell>
          <cell r="H27">
            <v>0</v>
          </cell>
          <cell r="I27">
            <v>3.58</v>
          </cell>
          <cell r="J27">
            <v>0</v>
          </cell>
          <cell r="K27" t="str">
            <v>False</v>
          </cell>
        </row>
        <row r="28">
          <cell r="A28" t="str">
            <v>U/L Tax Sch Bldg Bds Ser 2006</v>
          </cell>
          <cell r="B28">
            <v>38944</v>
          </cell>
          <cell r="C28">
            <v>740000</v>
          </cell>
          <cell r="D28">
            <v>39675</v>
          </cell>
          <cell r="E28">
            <v>4</v>
          </cell>
          <cell r="F28" t="str">
            <v>Serial</v>
          </cell>
          <cell r="G28" t="str">
            <v>4127024Y5</v>
          </cell>
          <cell r="H28">
            <v>0</v>
          </cell>
          <cell r="I28">
            <v>3.64</v>
          </cell>
          <cell r="J28">
            <v>0</v>
          </cell>
          <cell r="K28" t="str">
            <v>False</v>
          </cell>
        </row>
        <row r="29">
          <cell r="A29" t="str">
            <v>U/L Tax Sch Bldg Bds Ser 2006</v>
          </cell>
          <cell r="B29">
            <v>38944</v>
          </cell>
          <cell r="C29">
            <v>770000</v>
          </cell>
          <cell r="D29">
            <v>40040</v>
          </cell>
          <cell r="E29">
            <v>4</v>
          </cell>
          <cell r="F29" t="str">
            <v>Serial</v>
          </cell>
          <cell r="G29" t="str">
            <v>4127024Z2</v>
          </cell>
          <cell r="H29">
            <v>0</v>
          </cell>
          <cell r="I29">
            <v>3.67</v>
          </cell>
          <cell r="J29">
            <v>0</v>
          </cell>
          <cell r="K29" t="str">
            <v>False</v>
          </cell>
        </row>
        <row r="30">
          <cell r="A30" t="str">
            <v>U/L Tax Sch Bldg Bds Ser 2006</v>
          </cell>
          <cell r="B30">
            <v>38944</v>
          </cell>
          <cell r="C30">
            <v>800000</v>
          </cell>
          <cell r="D30">
            <v>40405</v>
          </cell>
          <cell r="E30">
            <v>4</v>
          </cell>
          <cell r="F30" t="str">
            <v>Serial</v>
          </cell>
          <cell r="G30" t="str">
            <v>4127025A6</v>
          </cell>
          <cell r="H30">
            <v>0</v>
          </cell>
          <cell r="I30">
            <v>3.68</v>
          </cell>
          <cell r="J30">
            <v>0</v>
          </cell>
          <cell r="K30" t="str">
            <v>False</v>
          </cell>
        </row>
        <row r="31">
          <cell r="A31" t="str">
            <v>U/L Tax Sch Bldg Bds Ser 2006</v>
          </cell>
          <cell r="B31">
            <v>38944</v>
          </cell>
          <cell r="C31">
            <v>835000</v>
          </cell>
          <cell r="D31">
            <v>40770</v>
          </cell>
          <cell r="E31">
            <v>4</v>
          </cell>
          <cell r="F31" t="str">
            <v>Serial</v>
          </cell>
          <cell r="G31" t="str">
            <v>4127025B4</v>
          </cell>
          <cell r="H31">
            <v>0</v>
          </cell>
          <cell r="I31">
            <v>3.71</v>
          </cell>
          <cell r="J31">
            <v>0</v>
          </cell>
          <cell r="K31" t="str">
            <v>False</v>
          </cell>
        </row>
        <row r="32">
          <cell r="A32" t="str">
            <v>U/L Tax Sch Bldg Bds Ser 2006</v>
          </cell>
          <cell r="B32">
            <v>38944</v>
          </cell>
          <cell r="C32">
            <v>870000</v>
          </cell>
          <cell r="D32">
            <v>41136</v>
          </cell>
          <cell r="E32">
            <v>4.25</v>
          </cell>
          <cell r="F32" t="str">
            <v>Serial</v>
          </cell>
          <cell r="G32" t="str">
            <v>4127025C2</v>
          </cell>
          <cell r="H32">
            <v>0</v>
          </cell>
          <cell r="I32">
            <v>3.77</v>
          </cell>
          <cell r="J32">
            <v>0</v>
          </cell>
          <cell r="K32" t="str">
            <v>False</v>
          </cell>
        </row>
        <row r="33">
          <cell r="A33" t="str">
            <v>U/L Tax Sch Bldg Bds Ser 2006</v>
          </cell>
          <cell r="B33">
            <v>38944</v>
          </cell>
          <cell r="C33">
            <v>905000</v>
          </cell>
          <cell r="D33">
            <v>41501</v>
          </cell>
          <cell r="E33">
            <v>4.25</v>
          </cell>
          <cell r="F33" t="str">
            <v>Serial</v>
          </cell>
          <cell r="G33" t="str">
            <v>4127025D0</v>
          </cell>
          <cell r="H33">
            <v>0</v>
          </cell>
          <cell r="I33">
            <v>3.85</v>
          </cell>
          <cell r="J33">
            <v>0</v>
          </cell>
          <cell r="K33" t="str">
            <v>False</v>
          </cell>
        </row>
        <row r="34">
          <cell r="A34" t="str">
            <v>U/L Tax Sch Bldg Bds Ser 2006</v>
          </cell>
          <cell r="B34">
            <v>38944</v>
          </cell>
          <cell r="C34">
            <v>945000</v>
          </cell>
          <cell r="D34">
            <v>41866</v>
          </cell>
          <cell r="E34">
            <v>4.25</v>
          </cell>
          <cell r="F34" t="str">
            <v>Serial</v>
          </cell>
          <cell r="G34" t="str">
            <v>4127025E8</v>
          </cell>
          <cell r="H34">
            <v>0</v>
          </cell>
          <cell r="I34">
            <v>3.92</v>
          </cell>
          <cell r="J34">
            <v>0</v>
          </cell>
          <cell r="K34" t="str">
            <v>False</v>
          </cell>
        </row>
        <row r="35">
          <cell r="A35" t="str">
            <v>U/L Tax Sch Bldg Bds Ser 2006</v>
          </cell>
          <cell r="B35">
            <v>38944</v>
          </cell>
          <cell r="C35">
            <v>985000</v>
          </cell>
          <cell r="D35">
            <v>42231</v>
          </cell>
          <cell r="E35">
            <v>4.25</v>
          </cell>
          <cell r="F35" t="str">
            <v>Serial</v>
          </cell>
          <cell r="G35" t="str">
            <v>4127025F5</v>
          </cell>
          <cell r="H35">
            <v>0</v>
          </cell>
          <cell r="I35">
            <v>3.98</v>
          </cell>
          <cell r="J35">
            <v>0</v>
          </cell>
          <cell r="K35" t="str">
            <v>False</v>
          </cell>
        </row>
        <row r="36">
          <cell r="A36" t="str">
            <v>U/L Tax Sch Bldg Bds Ser 2006</v>
          </cell>
          <cell r="B36">
            <v>38944</v>
          </cell>
          <cell r="C36">
            <v>1025000</v>
          </cell>
          <cell r="D36">
            <v>42597</v>
          </cell>
          <cell r="E36">
            <v>4.5</v>
          </cell>
          <cell r="F36" t="str">
            <v>Serial</v>
          </cell>
          <cell r="G36" t="str">
            <v>4127025G3</v>
          </cell>
          <cell r="H36">
            <v>0</v>
          </cell>
          <cell r="I36">
            <v>4.03</v>
          </cell>
          <cell r="J36">
            <v>0</v>
          </cell>
          <cell r="K36" t="str">
            <v>False</v>
          </cell>
        </row>
        <row r="37">
          <cell r="A37" t="str">
            <v>U/L Tax Sch Bldg Bds Ser 2006</v>
          </cell>
          <cell r="B37">
            <v>38944</v>
          </cell>
          <cell r="C37">
            <v>1070000</v>
          </cell>
          <cell r="D37">
            <v>42962</v>
          </cell>
          <cell r="E37">
            <v>5</v>
          </cell>
          <cell r="F37" t="str">
            <v>Serial</v>
          </cell>
          <cell r="G37" t="str">
            <v>4127025H1</v>
          </cell>
          <cell r="H37">
            <v>0</v>
          </cell>
          <cell r="I37">
            <v>4.12</v>
          </cell>
          <cell r="J37">
            <v>0</v>
          </cell>
          <cell r="K37" t="str">
            <v>True</v>
          </cell>
        </row>
        <row r="38">
          <cell r="A38" t="str">
            <v>U/L Tax Sch Bldg Bds Ser 2006</v>
          </cell>
          <cell r="B38">
            <v>38944</v>
          </cell>
          <cell r="C38">
            <v>1125000</v>
          </cell>
          <cell r="D38">
            <v>43327</v>
          </cell>
          <cell r="E38">
            <v>5</v>
          </cell>
          <cell r="F38" t="str">
            <v>Serial</v>
          </cell>
          <cell r="G38" t="str">
            <v>4127025J7</v>
          </cell>
          <cell r="H38">
            <v>0</v>
          </cell>
          <cell r="I38">
            <v>4.2</v>
          </cell>
          <cell r="J38">
            <v>0</v>
          </cell>
          <cell r="K38" t="str">
            <v>True</v>
          </cell>
        </row>
        <row r="39">
          <cell r="A39" t="str">
            <v>U/L Tax Sch Bldg Bds Ser 2006</v>
          </cell>
          <cell r="B39">
            <v>38944</v>
          </cell>
          <cell r="C39">
            <v>1180000</v>
          </cell>
          <cell r="D39">
            <v>43692</v>
          </cell>
          <cell r="E39">
            <v>4.5</v>
          </cell>
          <cell r="F39" t="str">
            <v>Serial</v>
          </cell>
          <cell r="G39" t="str">
            <v>4127025K4</v>
          </cell>
          <cell r="H39">
            <v>0</v>
          </cell>
          <cell r="I39">
            <v>4.3</v>
          </cell>
          <cell r="J39">
            <v>0</v>
          </cell>
          <cell r="K39" t="str">
            <v>True</v>
          </cell>
        </row>
        <row r="40">
          <cell r="A40" t="str">
            <v>U/L Tax Sch Bldg Bds Ser 2006</v>
          </cell>
          <cell r="B40">
            <v>38944</v>
          </cell>
          <cell r="C40">
            <v>1235000</v>
          </cell>
          <cell r="D40">
            <v>44058</v>
          </cell>
          <cell r="E40">
            <v>4.5</v>
          </cell>
          <cell r="F40" t="str">
            <v>Serial</v>
          </cell>
          <cell r="G40" t="str">
            <v>4127025L2</v>
          </cell>
          <cell r="H40">
            <v>0</v>
          </cell>
          <cell r="I40">
            <v>4.4000000000000004</v>
          </cell>
          <cell r="J40">
            <v>0</v>
          </cell>
          <cell r="K40" t="str">
            <v>True</v>
          </cell>
        </row>
        <row r="41">
          <cell r="A41" t="str">
            <v>U/L Tax Sch Bldg Bds Ser 2006</v>
          </cell>
          <cell r="B41">
            <v>38944</v>
          </cell>
          <cell r="C41">
            <v>1290000</v>
          </cell>
          <cell r="D41">
            <v>44423</v>
          </cell>
          <cell r="E41">
            <v>4.5</v>
          </cell>
          <cell r="F41" t="str">
            <v>Serial</v>
          </cell>
          <cell r="G41" t="str">
            <v>4127025M0</v>
          </cell>
          <cell r="H41">
            <v>0</v>
          </cell>
          <cell r="I41">
            <v>4.47</v>
          </cell>
          <cell r="J41">
            <v>0</v>
          </cell>
          <cell r="K41" t="str">
            <v>True</v>
          </cell>
        </row>
        <row r="42">
          <cell r="A42" t="str">
            <v>U/L Tax Sch Bldg Bds Ser 2006</v>
          </cell>
          <cell r="B42">
            <v>38944</v>
          </cell>
          <cell r="C42">
            <v>1350000</v>
          </cell>
          <cell r="D42">
            <v>44788</v>
          </cell>
          <cell r="E42">
            <v>4.5</v>
          </cell>
          <cell r="F42" t="str">
            <v>Serial</v>
          </cell>
          <cell r="G42" t="str">
            <v>4127025N8</v>
          </cell>
          <cell r="H42">
            <v>0</v>
          </cell>
          <cell r="I42">
            <v>4.53</v>
          </cell>
          <cell r="J42">
            <v>0</v>
          </cell>
          <cell r="K42" t="str">
            <v>True</v>
          </cell>
        </row>
        <row r="43">
          <cell r="A43" t="str">
            <v>U/L Tax Sch Bldg Bds Ser 2006</v>
          </cell>
          <cell r="B43">
            <v>38944</v>
          </cell>
          <cell r="C43">
            <v>1410000</v>
          </cell>
          <cell r="D43">
            <v>45153</v>
          </cell>
          <cell r="E43">
            <v>4.5</v>
          </cell>
          <cell r="F43" t="str">
            <v>Serial</v>
          </cell>
          <cell r="G43" t="str">
            <v>4127025P3</v>
          </cell>
          <cell r="H43">
            <v>0</v>
          </cell>
          <cell r="I43">
            <v>4.55</v>
          </cell>
          <cell r="J43">
            <v>0</v>
          </cell>
          <cell r="K43" t="str">
            <v>True</v>
          </cell>
        </row>
        <row r="44">
          <cell r="A44" t="str">
            <v>U/L Tax Sch Bldg Bds Ser 2006</v>
          </cell>
          <cell r="B44">
            <v>38944</v>
          </cell>
          <cell r="C44">
            <v>1470000</v>
          </cell>
          <cell r="D44">
            <v>45519</v>
          </cell>
          <cell r="E44">
            <v>5</v>
          </cell>
          <cell r="F44" t="str">
            <v>Serial</v>
          </cell>
          <cell r="G44" t="str">
            <v>4127025Q1</v>
          </cell>
          <cell r="H44">
            <v>0</v>
          </cell>
          <cell r="I44">
            <v>4.41</v>
          </cell>
          <cell r="J44">
            <v>0</v>
          </cell>
          <cell r="K44" t="str">
            <v>True</v>
          </cell>
        </row>
        <row r="45">
          <cell r="A45" t="str">
            <v>U/L Tax Sch Bldg Bds Ser 2006</v>
          </cell>
          <cell r="B45">
            <v>38944</v>
          </cell>
          <cell r="C45">
            <v>1545000</v>
          </cell>
          <cell r="D45">
            <v>45884</v>
          </cell>
          <cell r="E45">
            <v>5</v>
          </cell>
          <cell r="F45" t="str">
            <v>Serial</v>
          </cell>
          <cell r="G45" t="str">
            <v>4127025R9</v>
          </cell>
          <cell r="H45">
            <v>0</v>
          </cell>
          <cell r="I45">
            <v>4.43</v>
          </cell>
          <cell r="J45">
            <v>0</v>
          </cell>
          <cell r="K45" t="str">
            <v>True</v>
          </cell>
        </row>
        <row r="46">
          <cell r="A46" t="str">
            <v>U/L Tax Sch Bldg Bds Ser 2006</v>
          </cell>
          <cell r="B46">
            <v>38944</v>
          </cell>
          <cell r="C46">
            <v>1625000</v>
          </cell>
          <cell r="D46">
            <v>46249</v>
          </cell>
          <cell r="E46">
            <v>5</v>
          </cell>
          <cell r="F46" t="str">
            <v>Serial</v>
          </cell>
          <cell r="G46" t="str">
            <v>4127025S7</v>
          </cell>
          <cell r="H46">
            <v>0</v>
          </cell>
          <cell r="I46">
            <v>4.45</v>
          </cell>
          <cell r="J46">
            <v>0</v>
          </cell>
          <cell r="K46" t="str">
            <v>True</v>
          </cell>
        </row>
        <row r="47">
          <cell r="A47" t="str">
            <v>U/L Tax Sch Bldg Bds Ser 2006</v>
          </cell>
          <cell r="B47">
            <v>38944</v>
          </cell>
          <cell r="C47">
            <v>1705000</v>
          </cell>
          <cell r="D47">
            <v>46614</v>
          </cell>
          <cell r="E47">
            <v>5</v>
          </cell>
          <cell r="F47" t="str">
            <v>Term001</v>
          </cell>
          <cell r="G47" t="str">
            <v>412702MSF</v>
          </cell>
          <cell r="H47">
            <v>0</v>
          </cell>
          <cell r="I47">
            <v>4.49</v>
          </cell>
          <cell r="J47">
            <v>0</v>
          </cell>
          <cell r="K47" t="str">
            <v>False</v>
          </cell>
        </row>
        <row r="48">
          <cell r="A48" t="str">
            <v>U/L Tax Sch Bldg Bds Ser 2006</v>
          </cell>
          <cell r="B48">
            <v>38944</v>
          </cell>
          <cell r="C48">
            <v>1790000</v>
          </cell>
          <cell r="D48">
            <v>46980</v>
          </cell>
          <cell r="E48">
            <v>5</v>
          </cell>
          <cell r="F48" t="str">
            <v>Term001</v>
          </cell>
          <cell r="G48" t="str">
            <v>4127025U2</v>
          </cell>
          <cell r="H48">
            <v>0</v>
          </cell>
          <cell r="I48">
            <v>4.49</v>
          </cell>
          <cell r="J48">
            <v>0</v>
          </cell>
          <cell r="K48" t="str">
            <v>True</v>
          </cell>
        </row>
        <row r="49">
          <cell r="A49" t="str">
            <v>U/L Tax Sch Bldg Bds Ser 2006</v>
          </cell>
          <cell r="B49">
            <v>38944</v>
          </cell>
          <cell r="C49">
            <v>1880000</v>
          </cell>
          <cell r="D49">
            <v>47345</v>
          </cell>
          <cell r="E49">
            <v>5</v>
          </cell>
          <cell r="F49" t="str">
            <v>Term002</v>
          </cell>
          <cell r="G49" t="str">
            <v>412702MSF</v>
          </cell>
          <cell r="H49">
            <v>0</v>
          </cell>
          <cell r="I49">
            <v>4.5199999999999996</v>
          </cell>
          <cell r="J49">
            <v>0</v>
          </cell>
          <cell r="K49" t="str">
            <v>False</v>
          </cell>
        </row>
        <row r="50">
          <cell r="A50" t="str">
            <v>U/L Tax Sch Bldg Bds Ser 2006</v>
          </cell>
          <cell r="B50">
            <v>38944</v>
          </cell>
          <cell r="C50">
            <v>1975000</v>
          </cell>
          <cell r="D50">
            <v>47710</v>
          </cell>
          <cell r="E50">
            <v>5</v>
          </cell>
          <cell r="F50" t="str">
            <v>Term002</v>
          </cell>
          <cell r="G50" t="str">
            <v>412702MSF</v>
          </cell>
          <cell r="H50">
            <v>0</v>
          </cell>
          <cell r="I50">
            <v>4.5199999999999996</v>
          </cell>
          <cell r="J50">
            <v>0</v>
          </cell>
          <cell r="K50" t="str">
            <v>False</v>
          </cell>
        </row>
        <row r="51">
          <cell r="A51" t="str">
            <v>U/L Tax Sch Bldg Bds Ser 2006</v>
          </cell>
          <cell r="B51">
            <v>38944</v>
          </cell>
          <cell r="C51">
            <v>2070000</v>
          </cell>
          <cell r="D51">
            <v>48075</v>
          </cell>
          <cell r="E51">
            <v>5</v>
          </cell>
          <cell r="F51" t="str">
            <v>Term002</v>
          </cell>
          <cell r="G51" t="str">
            <v>4127025X6</v>
          </cell>
          <cell r="H51">
            <v>0</v>
          </cell>
          <cell r="I51">
            <v>4.5199999999999996</v>
          </cell>
          <cell r="J51">
            <v>0</v>
          </cell>
          <cell r="K51" t="str">
            <v>True</v>
          </cell>
        </row>
        <row r="52">
          <cell r="A52" t="str">
            <v>U/L Tax Sch Bldg Bds Ser 2006</v>
          </cell>
          <cell r="B52">
            <v>38944</v>
          </cell>
          <cell r="C52">
            <v>2175000</v>
          </cell>
          <cell r="D52">
            <v>48441</v>
          </cell>
          <cell r="E52">
            <v>4.75</v>
          </cell>
          <cell r="F52" t="str">
            <v>Term003</v>
          </cell>
          <cell r="G52" t="str">
            <v>412702MSF</v>
          </cell>
          <cell r="H52">
            <v>0</v>
          </cell>
          <cell r="I52">
            <v>4.74</v>
          </cell>
          <cell r="J52">
            <v>0</v>
          </cell>
          <cell r="K52" t="str">
            <v>False</v>
          </cell>
        </row>
        <row r="53">
          <cell r="A53" t="str">
            <v>U/L Tax Sch Bldg Bds Ser 2006</v>
          </cell>
          <cell r="B53">
            <v>38944</v>
          </cell>
          <cell r="C53">
            <v>2280000</v>
          </cell>
          <cell r="D53">
            <v>48806</v>
          </cell>
          <cell r="E53">
            <v>4.75</v>
          </cell>
          <cell r="F53" t="str">
            <v>Term003</v>
          </cell>
          <cell r="G53" t="str">
            <v>412702MSF</v>
          </cell>
          <cell r="H53">
            <v>0</v>
          </cell>
          <cell r="I53">
            <v>4.74</v>
          </cell>
          <cell r="J53">
            <v>0</v>
          </cell>
          <cell r="K53" t="str">
            <v>False</v>
          </cell>
        </row>
        <row r="54">
          <cell r="A54" t="str">
            <v>U/L Tax Sch Bldg Bds Ser 2006</v>
          </cell>
          <cell r="B54">
            <v>38944</v>
          </cell>
          <cell r="C54">
            <v>2385000</v>
          </cell>
          <cell r="D54">
            <v>49171</v>
          </cell>
          <cell r="E54">
            <v>4.75</v>
          </cell>
          <cell r="F54" t="str">
            <v>Term003</v>
          </cell>
          <cell r="G54" t="str">
            <v>412702MSF</v>
          </cell>
          <cell r="H54">
            <v>0</v>
          </cell>
          <cell r="I54">
            <v>4.74</v>
          </cell>
          <cell r="J54">
            <v>0</v>
          </cell>
          <cell r="K54" t="str">
            <v>False</v>
          </cell>
        </row>
        <row r="55">
          <cell r="A55" t="str">
            <v>U/L Tax Sch Bldg Bds Ser 2006</v>
          </cell>
          <cell r="B55">
            <v>38944</v>
          </cell>
          <cell r="C55">
            <v>2500000</v>
          </cell>
          <cell r="D55">
            <v>49536</v>
          </cell>
          <cell r="E55">
            <v>4.75</v>
          </cell>
          <cell r="F55" t="str">
            <v>Term003</v>
          </cell>
          <cell r="G55" t="str">
            <v>412702MSF</v>
          </cell>
          <cell r="H55">
            <v>0</v>
          </cell>
          <cell r="I55">
            <v>4.74</v>
          </cell>
          <cell r="J55">
            <v>0</v>
          </cell>
          <cell r="K55" t="str">
            <v>False</v>
          </cell>
        </row>
        <row r="56">
          <cell r="A56" t="str">
            <v>U/L Tax Sch Bldg Bds Ser 2006</v>
          </cell>
          <cell r="B56">
            <v>38944</v>
          </cell>
          <cell r="C56">
            <v>2620000</v>
          </cell>
          <cell r="D56">
            <v>49902</v>
          </cell>
          <cell r="E56">
            <v>4.75</v>
          </cell>
          <cell r="F56" t="str">
            <v>Term003</v>
          </cell>
          <cell r="G56" t="str">
            <v>4127026C1</v>
          </cell>
          <cell r="H56">
            <v>0</v>
          </cell>
          <cell r="I56">
            <v>4.74</v>
          </cell>
          <cell r="J56">
            <v>0</v>
          </cell>
          <cell r="K56" t="str">
            <v>True</v>
          </cell>
        </row>
        <row r="57">
          <cell r="A57" t="str">
            <v>U/L Tax Sch Bldg Bds Ser 2006</v>
          </cell>
          <cell r="B57">
            <v>38944</v>
          </cell>
          <cell r="C57">
            <v>2745000</v>
          </cell>
          <cell r="D57">
            <v>50267</v>
          </cell>
          <cell r="E57">
            <v>4.75</v>
          </cell>
          <cell r="F57" t="str">
            <v>Term004</v>
          </cell>
          <cell r="G57" t="str">
            <v>412702MSF</v>
          </cell>
          <cell r="H57">
            <v>0</v>
          </cell>
          <cell r="I57">
            <v>4.8</v>
          </cell>
          <cell r="J57">
            <v>0</v>
          </cell>
          <cell r="K57" t="str">
            <v>False</v>
          </cell>
        </row>
        <row r="58">
          <cell r="A58" t="str">
            <v>U/L Tax Sch Bldg Bds Ser 2006</v>
          </cell>
          <cell r="B58">
            <v>38944</v>
          </cell>
          <cell r="C58">
            <v>2875000</v>
          </cell>
          <cell r="D58">
            <v>50632</v>
          </cell>
          <cell r="E58">
            <v>4.75</v>
          </cell>
          <cell r="F58" t="str">
            <v>Term004</v>
          </cell>
          <cell r="G58" t="str">
            <v>412702MSF</v>
          </cell>
          <cell r="H58">
            <v>0</v>
          </cell>
          <cell r="I58">
            <v>4.8</v>
          </cell>
          <cell r="J58">
            <v>0</v>
          </cell>
          <cell r="K58" t="str">
            <v>False</v>
          </cell>
        </row>
        <row r="59">
          <cell r="A59" t="str">
            <v>U/L Tax Sch Bldg Bds Ser 2006</v>
          </cell>
          <cell r="B59">
            <v>38944</v>
          </cell>
          <cell r="C59">
            <v>3010000</v>
          </cell>
          <cell r="D59">
            <v>50997</v>
          </cell>
          <cell r="E59">
            <v>4.75</v>
          </cell>
          <cell r="F59" t="str">
            <v>Term004</v>
          </cell>
          <cell r="G59" t="str">
            <v>412702MSF</v>
          </cell>
          <cell r="H59">
            <v>0</v>
          </cell>
          <cell r="I59">
            <v>4.8</v>
          </cell>
          <cell r="J59">
            <v>0</v>
          </cell>
          <cell r="K59" t="str">
            <v>False</v>
          </cell>
        </row>
        <row r="60">
          <cell r="A60" t="str">
            <v>U/L Tax Sch Bldg Bds Ser 2006</v>
          </cell>
          <cell r="B60">
            <v>38944</v>
          </cell>
          <cell r="C60">
            <v>595000</v>
          </cell>
          <cell r="D60">
            <v>51363</v>
          </cell>
          <cell r="E60">
            <v>4.75</v>
          </cell>
          <cell r="F60" t="str">
            <v>Term004</v>
          </cell>
          <cell r="G60" t="str">
            <v>4127026B3</v>
          </cell>
          <cell r="H60">
            <v>0</v>
          </cell>
          <cell r="I60">
            <v>4.8</v>
          </cell>
          <cell r="J60">
            <v>0</v>
          </cell>
          <cell r="K60" t="str">
            <v>True</v>
          </cell>
        </row>
        <row r="61">
          <cell r="A61" t="str">
            <v>Pub Prop Fin Contractual Obligation Ser 2006</v>
          </cell>
          <cell r="B61">
            <v>38838</v>
          </cell>
          <cell r="C61">
            <v>103121.61</v>
          </cell>
          <cell r="D61">
            <v>38992</v>
          </cell>
          <cell r="E61">
            <v>4.08</v>
          </cell>
          <cell r="F61" t="str">
            <v>Serial</v>
          </cell>
          <cell r="G61" t="str">
            <v>PRVTLYHLD</v>
          </cell>
          <cell r="H61">
            <v>0</v>
          </cell>
          <cell r="I61">
            <v>0</v>
          </cell>
          <cell r="J61">
            <v>0</v>
          </cell>
          <cell r="K61" t="str">
            <v>False</v>
          </cell>
        </row>
        <row r="62">
          <cell r="A62" t="str">
            <v>Pub Prop Fin Contractual Obligation Ser 2006</v>
          </cell>
          <cell r="B62">
            <v>38838</v>
          </cell>
          <cell r="C62">
            <v>77744.47</v>
          </cell>
          <cell r="D62">
            <v>39357</v>
          </cell>
          <cell r="E62">
            <v>4.08</v>
          </cell>
          <cell r="F62" t="str">
            <v>Serial</v>
          </cell>
          <cell r="G62" t="str">
            <v>PRVTLYHLD</v>
          </cell>
          <cell r="H62">
            <v>0</v>
          </cell>
          <cell r="I62">
            <v>0</v>
          </cell>
          <cell r="J62">
            <v>0</v>
          </cell>
          <cell r="K62" t="str">
            <v>True</v>
          </cell>
        </row>
        <row r="63">
          <cell r="A63" t="str">
            <v>Pub Prop Fin Contractual Obligation Ser 2006</v>
          </cell>
          <cell r="B63">
            <v>38838</v>
          </cell>
          <cell r="C63">
            <v>80916.45</v>
          </cell>
          <cell r="D63">
            <v>39723</v>
          </cell>
          <cell r="E63">
            <v>4.08</v>
          </cell>
          <cell r="F63" t="str">
            <v>Serial</v>
          </cell>
          <cell r="G63" t="str">
            <v>PRVTLYHLD</v>
          </cell>
          <cell r="H63">
            <v>0</v>
          </cell>
          <cell r="I63">
            <v>0</v>
          </cell>
          <cell r="J63">
            <v>0</v>
          </cell>
          <cell r="K63" t="str">
            <v>True</v>
          </cell>
        </row>
        <row r="64">
          <cell r="A64" t="str">
            <v>Pub Prop Fin Contractual Obligation Ser 2006</v>
          </cell>
          <cell r="B64">
            <v>38838</v>
          </cell>
          <cell r="C64">
            <v>84217.83</v>
          </cell>
          <cell r="D64">
            <v>40088</v>
          </cell>
          <cell r="E64">
            <v>4.08</v>
          </cell>
          <cell r="F64" t="str">
            <v>Serial</v>
          </cell>
          <cell r="G64" t="str">
            <v>PRVTLYHLD</v>
          </cell>
          <cell r="H64">
            <v>0</v>
          </cell>
          <cell r="I64">
            <v>0</v>
          </cell>
          <cell r="J64">
            <v>0</v>
          </cell>
          <cell r="K64" t="str">
            <v>True</v>
          </cell>
        </row>
        <row r="65">
          <cell r="A65" t="str">
            <v>Pub Prop Fin Contractual Obligation Ser 2006</v>
          </cell>
          <cell r="B65">
            <v>38838</v>
          </cell>
          <cell r="C65">
            <v>87653.92</v>
          </cell>
          <cell r="D65">
            <v>40453</v>
          </cell>
          <cell r="E65">
            <v>4.08</v>
          </cell>
          <cell r="F65" t="str">
            <v>Serial</v>
          </cell>
          <cell r="G65" t="str">
            <v>PRVTLYHLD</v>
          </cell>
          <cell r="H65">
            <v>0</v>
          </cell>
          <cell r="I65">
            <v>0</v>
          </cell>
          <cell r="J65">
            <v>0</v>
          </cell>
          <cell r="K65" t="str">
            <v>True</v>
          </cell>
        </row>
        <row r="66">
          <cell r="A66" t="str">
            <v>Pub Prop Fin Contractual Obligation Ser 2006</v>
          </cell>
          <cell r="B66">
            <v>38838</v>
          </cell>
          <cell r="C66">
            <v>91230.19</v>
          </cell>
          <cell r="D66">
            <v>40818</v>
          </cell>
          <cell r="E66">
            <v>4.08</v>
          </cell>
          <cell r="F66" t="str">
            <v>Serial</v>
          </cell>
          <cell r="G66" t="str">
            <v>PRVTLYHLD</v>
          </cell>
          <cell r="H66">
            <v>0</v>
          </cell>
          <cell r="I66">
            <v>0</v>
          </cell>
          <cell r="J66">
            <v>0</v>
          </cell>
          <cell r="K66" t="str">
            <v>True</v>
          </cell>
        </row>
        <row r="67">
          <cell r="A67" t="str">
            <v>Pub Prop Fin Contractual Obligation Ser 2006</v>
          </cell>
          <cell r="B67">
            <v>38838</v>
          </cell>
          <cell r="C67">
            <v>94952.38</v>
          </cell>
          <cell r="D67">
            <v>41184</v>
          </cell>
          <cell r="E67">
            <v>4.08</v>
          </cell>
          <cell r="F67" t="str">
            <v>Serial</v>
          </cell>
          <cell r="G67" t="str">
            <v>PRVTLYHLD</v>
          </cell>
          <cell r="H67">
            <v>0</v>
          </cell>
          <cell r="I67">
            <v>0</v>
          </cell>
          <cell r="J67">
            <v>0</v>
          </cell>
          <cell r="K67" t="str">
            <v>True</v>
          </cell>
        </row>
        <row r="68">
          <cell r="A68" t="str">
            <v>Pub Prop Fin Contractual Obligation Ser 2006</v>
          </cell>
          <cell r="B68">
            <v>38838</v>
          </cell>
          <cell r="C68">
            <v>98826.43</v>
          </cell>
          <cell r="D68">
            <v>41549</v>
          </cell>
          <cell r="E68">
            <v>4.08</v>
          </cell>
          <cell r="F68" t="str">
            <v>Serial</v>
          </cell>
          <cell r="G68" t="str">
            <v>PRVTLYHLD</v>
          </cell>
          <cell r="H68">
            <v>0</v>
          </cell>
          <cell r="I68">
            <v>0</v>
          </cell>
          <cell r="J68">
            <v>0</v>
          </cell>
          <cell r="K68" t="str">
            <v>True</v>
          </cell>
        </row>
        <row r="69">
          <cell r="A69" t="str">
            <v>Pub Prop Fin Contractual Obligation Ser 2006</v>
          </cell>
          <cell r="B69">
            <v>38838</v>
          </cell>
          <cell r="C69">
            <v>102858.54</v>
          </cell>
          <cell r="D69">
            <v>41914</v>
          </cell>
          <cell r="E69">
            <v>4.08</v>
          </cell>
          <cell r="F69" t="str">
            <v>Serial</v>
          </cell>
          <cell r="G69" t="str">
            <v>PRVTLYHLD</v>
          </cell>
          <cell r="H69">
            <v>0</v>
          </cell>
          <cell r="I69">
            <v>0</v>
          </cell>
          <cell r="J69">
            <v>0</v>
          </cell>
          <cell r="K69" t="str">
            <v>True</v>
          </cell>
        </row>
        <row r="70">
          <cell r="A70" t="str">
            <v>Pub Prop Fin Contractual Obligation Ser 2006</v>
          </cell>
          <cell r="B70">
            <v>38838</v>
          </cell>
          <cell r="C70">
            <v>107055.17</v>
          </cell>
          <cell r="D70">
            <v>42279</v>
          </cell>
          <cell r="E70">
            <v>4.08</v>
          </cell>
          <cell r="F70" t="str">
            <v>Serial</v>
          </cell>
          <cell r="G70" t="str">
            <v>PRVTLYHLD</v>
          </cell>
          <cell r="H70">
            <v>0</v>
          </cell>
          <cell r="I70">
            <v>0</v>
          </cell>
          <cell r="J70">
            <v>0</v>
          </cell>
          <cell r="K70" t="str">
            <v>True</v>
          </cell>
        </row>
        <row r="71">
          <cell r="A71" t="str">
            <v>Pub Prop Fin Contractual Obligation Ser 2006</v>
          </cell>
          <cell r="B71">
            <v>38838</v>
          </cell>
          <cell r="C71">
            <v>111423.01</v>
          </cell>
          <cell r="D71">
            <v>42645</v>
          </cell>
          <cell r="E71">
            <v>4.08</v>
          </cell>
          <cell r="F71" t="str">
            <v>Serial</v>
          </cell>
          <cell r="G71" t="str">
            <v>PRVTLYHLD</v>
          </cell>
          <cell r="H71">
            <v>0</v>
          </cell>
          <cell r="I71">
            <v>0</v>
          </cell>
          <cell r="J71">
            <v>0</v>
          </cell>
          <cell r="K71" t="str">
            <v>True</v>
          </cell>
        </row>
        <row r="72">
          <cell r="A72" t="str">
            <v>Pub Prop Fin Contractual Oblign Ser 2006</v>
          </cell>
          <cell r="B72">
            <v>38718</v>
          </cell>
          <cell r="C72">
            <v>59000</v>
          </cell>
          <cell r="D72">
            <v>38763</v>
          </cell>
          <cell r="E72">
            <v>3.56</v>
          </cell>
          <cell r="F72" t="str">
            <v>Serial</v>
          </cell>
          <cell r="G72" t="str">
            <v>4127024S8</v>
          </cell>
          <cell r="H72">
            <v>0</v>
          </cell>
          <cell r="I72">
            <v>0</v>
          </cell>
          <cell r="J72">
            <v>0</v>
          </cell>
          <cell r="K72" t="str">
            <v>False</v>
          </cell>
        </row>
        <row r="73">
          <cell r="A73" t="str">
            <v>Pub Prop Fin Contractual Oblign Ser 2006</v>
          </cell>
          <cell r="B73">
            <v>38718</v>
          </cell>
          <cell r="C73">
            <v>57000</v>
          </cell>
          <cell r="D73">
            <v>39128</v>
          </cell>
          <cell r="E73">
            <v>3.58</v>
          </cell>
          <cell r="F73" t="str">
            <v>Serial</v>
          </cell>
          <cell r="G73" t="str">
            <v>4127024T6</v>
          </cell>
          <cell r="H73">
            <v>0</v>
          </cell>
          <cell r="I73">
            <v>0</v>
          </cell>
          <cell r="J73">
            <v>0</v>
          </cell>
          <cell r="K73" t="str">
            <v>False</v>
          </cell>
        </row>
        <row r="74">
          <cell r="A74" t="str">
            <v>Pub Prop Fin Contractual Oblign Ser 2006</v>
          </cell>
          <cell r="B74">
            <v>38718</v>
          </cell>
          <cell r="C74">
            <v>59000</v>
          </cell>
          <cell r="D74">
            <v>39493</v>
          </cell>
          <cell r="E74">
            <v>3.68</v>
          </cell>
          <cell r="F74" t="str">
            <v>Serial</v>
          </cell>
          <cell r="G74" t="str">
            <v>4127024U3</v>
          </cell>
          <cell r="H74">
            <v>0</v>
          </cell>
          <cell r="I74">
            <v>0</v>
          </cell>
          <cell r="J74">
            <v>0</v>
          </cell>
          <cell r="K74" t="str">
            <v>False</v>
          </cell>
        </row>
        <row r="75">
          <cell r="A75" t="str">
            <v>Pub Prop Fin Contractual Oblign Ser 2006</v>
          </cell>
          <cell r="B75">
            <v>38718</v>
          </cell>
          <cell r="C75">
            <v>61000</v>
          </cell>
          <cell r="D75">
            <v>39859</v>
          </cell>
          <cell r="E75">
            <v>3.76</v>
          </cell>
          <cell r="F75" t="str">
            <v>Serial</v>
          </cell>
          <cell r="G75" t="str">
            <v>4127024V1</v>
          </cell>
          <cell r="H75">
            <v>0</v>
          </cell>
          <cell r="I75">
            <v>0</v>
          </cell>
          <cell r="J75">
            <v>0</v>
          </cell>
          <cell r="K75" t="str">
            <v>False</v>
          </cell>
        </row>
        <row r="76">
          <cell r="A76" t="str">
            <v>Pub Prop Fin Contractual Oblign Ser 2006</v>
          </cell>
          <cell r="B76">
            <v>38718</v>
          </cell>
          <cell r="C76">
            <v>63000</v>
          </cell>
          <cell r="D76">
            <v>40224</v>
          </cell>
          <cell r="E76">
            <v>3.86</v>
          </cell>
          <cell r="F76" t="str">
            <v>Serial</v>
          </cell>
          <cell r="G76" t="str">
            <v>4127024W9</v>
          </cell>
          <cell r="H76">
            <v>0</v>
          </cell>
          <cell r="I76">
            <v>0</v>
          </cell>
          <cell r="J76">
            <v>0</v>
          </cell>
          <cell r="K76" t="str">
            <v>False</v>
          </cell>
        </row>
        <row r="77">
          <cell r="A77" t="str">
            <v>U/L Tax Ref Bds Ser 2005</v>
          </cell>
          <cell r="B77">
            <v>38487</v>
          </cell>
          <cell r="C77">
            <v>150000</v>
          </cell>
          <cell r="D77">
            <v>38944</v>
          </cell>
          <cell r="E77">
            <v>3</v>
          </cell>
          <cell r="F77" t="str">
            <v>Serial</v>
          </cell>
          <cell r="G77" t="str">
            <v>4127023N0</v>
          </cell>
          <cell r="H77">
            <v>0</v>
          </cell>
          <cell r="I77">
            <v>2.78</v>
          </cell>
          <cell r="J77">
            <v>0</v>
          </cell>
          <cell r="K77" t="str">
            <v>False</v>
          </cell>
        </row>
        <row r="78">
          <cell r="A78" t="str">
            <v>U/L Tax Ref Bds Ser 2005</v>
          </cell>
          <cell r="B78">
            <v>38487</v>
          </cell>
          <cell r="C78">
            <v>155000</v>
          </cell>
          <cell r="D78">
            <v>39309</v>
          </cell>
          <cell r="E78">
            <v>3</v>
          </cell>
          <cell r="F78" t="str">
            <v>Serial</v>
          </cell>
          <cell r="G78" t="str">
            <v>4127023P5</v>
          </cell>
          <cell r="H78">
            <v>0</v>
          </cell>
          <cell r="I78">
            <v>2.9</v>
          </cell>
          <cell r="J78">
            <v>0</v>
          </cell>
          <cell r="K78" t="str">
            <v>False</v>
          </cell>
        </row>
        <row r="79">
          <cell r="A79" t="str">
            <v>U/L Tax Ref Bds Ser 2005</v>
          </cell>
          <cell r="B79">
            <v>38487</v>
          </cell>
          <cell r="C79">
            <v>160000</v>
          </cell>
          <cell r="D79">
            <v>39675</v>
          </cell>
          <cell r="E79">
            <v>3</v>
          </cell>
          <cell r="F79" t="str">
            <v>Serial</v>
          </cell>
          <cell r="G79" t="str">
            <v>4127023Q3</v>
          </cell>
          <cell r="H79">
            <v>100</v>
          </cell>
          <cell r="I79">
            <v>3</v>
          </cell>
          <cell r="J79">
            <v>0</v>
          </cell>
          <cell r="K79" t="str">
            <v>False</v>
          </cell>
        </row>
        <row r="80">
          <cell r="A80" t="str">
            <v>U/L Tax Ref Bds Ser 2005</v>
          </cell>
          <cell r="B80">
            <v>38487</v>
          </cell>
          <cell r="C80">
            <v>165000</v>
          </cell>
          <cell r="D80">
            <v>40040</v>
          </cell>
          <cell r="E80">
            <v>3.25</v>
          </cell>
          <cell r="F80" t="str">
            <v>Serial</v>
          </cell>
          <cell r="G80" t="str">
            <v>4127023R1</v>
          </cell>
          <cell r="H80">
            <v>0</v>
          </cell>
          <cell r="I80">
            <v>3.13</v>
          </cell>
          <cell r="J80">
            <v>0</v>
          </cell>
          <cell r="K80" t="str">
            <v>False</v>
          </cell>
        </row>
        <row r="81">
          <cell r="A81" t="str">
            <v>U/L Tax Ref Bds Ser 2005</v>
          </cell>
          <cell r="B81">
            <v>38487</v>
          </cell>
          <cell r="C81">
            <v>170000</v>
          </cell>
          <cell r="D81">
            <v>40405</v>
          </cell>
          <cell r="E81">
            <v>3.5</v>
          </cell>
          <cell r="F81" t="str">
            <v>Serial</v>
          </cell>
          <cell r="G81" t="str">
            <v>4127023S9</v>
          </cell>
          <cell r="H81">
            <v>0</v>
          </cell>
          <cell r="I81">
            <v>3.28</v>
          </cell>
          <cell r="J81">
            <v>0</v>
          </cell>
          <cell r="K81" t="str">
            <v>False</v>
          </cell>
        </row>
        <row r="82">
          <cell r="A82" t="str">
            <v>U/L Tax Ref Bds Ser 2005</v>
          </cell>
          <cell r="B82">
            <v>38487</v>
          </cell>
          <cell r="C82">
            <v>175000</v>
          </cell>
          <cell r="D82">
            <v>40770</v>
          </cell>
          <cell r="E82">
            <v>3.625</v>
          </cell>
          <cell r="F82" t="str">
            <v>Serial</v>
          </cell>
          <cell r="G82" t="str">
            <v>4127023T7</v>
          </cell>
          <cell r="H82">
            <v>0</v>
          </cell>
          <cell r="I82">
            <v>3.42</v>
          </cell>
          <cell r="J82">
            <v>0</v>
          </cell>
          <cell r="K82" t="str">
            <v>False</v>
          </cell>
        </row>
        <row r="83">
          <cell r="A83" t="str">
            <v>U/L Tax Ref Bds Ser 2005</v>
          </cell>
          <cell r="B83">
            <v>38487</v>
          </cell>
          <cell r="C83">
            <v>180000</v>
          </cell>
          <cell r="D83">
            <v>41136</v>
          </cell>
          <cell r="E83">
            <v>3.75</v>
          </cell>
          <cell r="F83" t="str">
            <v>Serial</v>
          </cell>
          <cell r="G83" t="str">
            <v>4127023U4</v>
          </cell>
          <cell r="H83">
            <v>0</v>
          </cell>
          <cell r="I83">
            <v>3.57</v>
          </cell>
          <cell r="J83">
            <v>0</v>
          </cell>
          <cell r="K83" t="str">
            <v>False</v>
          </cell>
        </row>
        <row r="84">
          <cell r="A84" t="str">
            <v>U/L Tax Ref Bds Ser 2005</v>
          </cell>
          <cell r="B84">
            <v>38487</v>
          </cell>
          <cell r="C84">
            <v>185000</v>
          </cell>
          <cell r="D84">
            <v>41501</v>
          </cell>
          <cell r="E84">
            <v>4</v>
          </cell>
          <cell r="F84" t="str">
            <v>Serial</v>
          </cell>
          <cell r="G84" t="str">
            <v>4127023V2</v>
          </cell>
          <cell r="H84">
            <v>0</v>
          </cell>
          <cell r="I84">
            <v>3.71</v>
          </cell>
          <cell r="J84">
            <v>0</v>
          </cell>
          <cell r="K84" t="str">
            <v>False</v>
          </cell>
        </row>
        <row r="85">
          <cell r="A85" t="str">
            <v>U/L Tax Ref Bds Ser 2005</v>
          </cell>
          <cell r="B85">
            <v>38487</v>
          </cell>
          <cell r="C85">
            <v>195000</v>
          </cell>
          <cell r="D85">
            <v>41866</v>
          </cell>
          <cell r="E85">
            <v>4</v>
          </cell>
          <cell r="F85" t="str">
            <v>Serial</v>
          </cell>
          <cell r="G85" t="str">
            <v>4127023W0</v>
          </cell>
          <cell r="H85">
            <v>0</v>
          </cell>
          <cell r="I85">
            <v>3.81</v>
          </cell>
          <cell r="J85">
            <v>0</v>
          </cell>
          <cell r="K85" t="str">
            <v>False</v>
          </cell>
        </row>
        <row r="86">
          <cell r="A86" t="str">
            <v>U/L Tax Ref Bds Ser 2005</v>
          </cell>
          <cell r="B86">
            <v>38487</v>
          </cell>
          <cell r="C86">
            <v>200000</v>
          </cell>
          <cell r="D86">
            <v>42231</v>
          </cell>
          <cell r="E86">
            <v>4</v>
          </cell>
          <cell r="F86" t="str">
            <v>Serial</v>
          </cell>
          <cell r="G86" t="str">
            <v>4127023X8</v>
          </cell>
          <cell r="H86">
            <v>0</v>
          </cell>
          <cell r="I86">
            <v>3.94</v>
          </cell>
          <cell r="J86">
            <v>0</v>
          </cell>
          <cell r="K86" t="str">
            <v>False</v>
          </cell>
        </row>
        <row r="87">
          <cell r="A87" t="str">
            <v>U/L Tax Ref Bds Ser 2005</v>
          </cell>
          <cell r="B87">
            <v>38487</v>
          </cell>
          <cell r="C87">
            <v>210000</v>
          </cell>
          <cell r="D87">
            <v>42597</v>
          </cell>
          <cell r="E87">
            <v>4</v>
          </cell>
          <cell r="F87" t="str">
            <v>Serial</v>
          </cell>
          <cell r="G87" t="str">
            <v>4127023Y6</v>
          </cell>
          <cell r="H87">
            <v>0</v>
          </cell>
          <cell r="I87">
            <v>4.05</v>
          </cell>
          <cell r="J87">
            <v>0</v>
          </cell>
          <cell r="K87" t="str">
            <v>True</v>
          </cell>
        </row>
        <row r="88">
          <cell r="A88" t="str">
            <v>U/L Tax Ref Bds Ser 2005</v>
          </cell>
          <cell r="B88">
            <v>38487</v>
          </cell>
          <cell r="C88">
            <v>220000</v>
          </cell>
          <cell r="D88">
            <v>42962</v>
          </cell>
          <cell r="E88">
            <v>4</v>
          </cell>
          <cell r="F88" t="str">
            <v>Serial</v>
          </cell>
          <cell r="G88" t="str">
            <v>4127023Z3</v>
          </cell>
          <cell r="H88">
            <v>0</v>
          </cell>
          <cell r="I88">
            <v>4.16</v>
          </cell>
          <cell r="J88">
            <v>0</v>
          </cell>
          <cell r="K88" t="str">
            <v>True</v>
          </cell>
        </row>
        <row r="89">
          <cell r="A89" t="str">
            <v>U/L Tax Ref Bds Ser 2005</v>
          </cell>
          <cell r="B89">
            <v>38487</v>
          </cell>
          <cell r="C89">
            <v>225000</v>
          </cell>
          <cell r="D89">
            <v>43327</v>
          </cell>
          <cell r="E89">
            <v>4.125</v>
          </cell>
          <cell r="F89" t="str">
            <v>Serial</v>
          </cell>
          <cell r="G89" t="str">
            <v>4127024A7</v>
          </cell>
          <cell r="H89">
            <v>0</v>
          </cell>
          <cell r="I89">
            <v>4.24</v>
          </cell>
          <cell r="J89">
            <v>0</v>
          </cell>
          <cell r="K89" t="str">
            <v>True</v>
          </cell>
        </row>
        <row r="90">
          <cell r="A90" t="str">
            <v>U/L Tax Ref Bds Ser 2005</v>
          </cell>
          <cell r="B90">
            <v>38487</v>
          </cell>
          <cell r="C90">
            <v>235000</v>
          </cell>
          <cell r="D90">
            <v>43692</v>
          </cell>
          <cell r="E90">
            <v>4.2</v>
          </cell>
          <cell r="F90" t="str">
            <v>Serial</v>
          </cell>
          <cell r="G90" t="str">
            <v>4127024B5</v>
          </cell>
          <cell r="H90">
            <v>0</v>
          </cell>
          <cell r="I90">
            <v>4.3</v>
          </cell>
          <cell r="J90">
            <v>0</v>
          </cell>
          <cell r="K90" t="str">
            <v>True</v>
          </cell>
        </row>
        <row r="91">
          <cell r="A91" t="str">
            <v>U/L Tax Ref Bds Ser 2005</v>
          </cell>
          <cell r="B91">
            <v>38487</v>
          </cell>
          <cell r="C91">
            <v>245000</v>
          </cell>
          <cell r="D91">
            <v>44058</v>
          </cell>
          <cell r="E91">
            <v>4.25</v>
          </cell>
          <cell r="F91" t="str">
            <v>Serial</v>
          </cell>
          <cell r="G91" t="str">
            <v>4127024C3</v>
          </cell>
          <cell r="H91">
            <v>0</v>
          </cell>
          <cell r="I91">
            <v>4.3600000000000003</v>
          </cell>
          <cell r="J91">
            <v>0</v>
          </cell>
          <cell r="K91" t="str">
            <v>True</v>
          </cell>
        </row>
        <row r="92">
          <cell r="A92" t="str">
            <v>U/L Tax Ref Bds Ser 2005</v>
          </cell>
          <cell r="B92">
            <v>38487</v>
          </cell>
          <cell r="C92">
            <v>255000</v>
          </cell>
          <cell r="D92">
            <v>44423</v>
          </cell>
          <cell r="E92">
            <v>4.25</v>
          </cell>
          <cell r="F92" t="str">
            <v>Serial</v>
          </cell>
          <cell r="G92" t="str">
            <v>4127024D1</v>
          </cell>
          <cell r="H92">
            <v>0</v>
          </cell>
          <cell r="I92">
            <v>4.41</v>
          </cell>
          <cell r="J92">
            <v>0</v>
          </cell>
          <cell r="K92" t="str">
            <v>True</v>
          </cell>
        </row>
        <row r="93">
          <cell r="A93" t="str">
            <v>U/L Tax Ref Bds Ser 2005</v>
          </cell>
          <cell r="B93">
            <v>38487</v>
          </cell>
          <cell r="C93">
            <v>265000</v>
          </cell>
          <cell r="D93">
            <v>44788</v>
          </cell>
          <cell r="E93">
            <v>4.375</v>
          </cell>
          <cell r="F93" t="str">
            <v>Serial</v>
          </cell>
          <cell r="G93" t="str">
            <v>4127024E9</v>
          </cell>
          <cell r="H93">
            <v>0</v>
          </cell>
          <cell r="I93">
            <v>4.46</v>
          </cell>
          <cell r="J93">
            <v>0</v>
          </cell>
          <cell r="K93" t="str">
            <v>True</v>
          </cell>
        </row>
        <row r="94">
          <cell r="A94" t="str">
            <v>U/L Tax Ref Bds Ser 2005</v>
          </cell>
          <cell r="B94">
            <v>38487</v>
          </cell>
          <cell r="C94">
            <v>280000</v>
          </cell>
          <cell r="D94">
            <v>45153</v>
          </cell>
          <cell r="E94">
            <v>4.375</v>
          </cell>
          <cell r="F94" t="str">
            <v>Serial</v>
          </cell>
          <cell r="G94" t="str">
            <v>4127024F6</v>
          </cell>
          <cell r="H94">
            <v>0</v>
          </cell>
          <cell r="I94">
            <v>4.51</v>
          </cell>
          <cell r="J94">
            <v>0</v>
          </cell>
          <cell r="K94" t="str">
            <v>True</v>
          </cell>
        </row>
        <row r="95">
          <cell r="A95" t="str">
            <v>U/L Tax Ref Bds Ser 2005</v>
          </cell>
          <cell r="B95">
            <v>38487</v>
          </cell>
          <cell r="C95">
            <v>2165000</v>
          </cell>
          <cell r="D95">
            <v>45519</v>
          </cell>
          <cell r="E95">
            <v>0</v>
          </cell>
          <cell r="F95" t="str">
            <v>Serial</v>
          </cell>
          <cell r="G95" t="str">
            <v>4127024G4</v>
          </cell>
          <cell r="H95">
            <v>0</v>
          </cell>
          <cell r="I95">
            <v>5.01</v>
          </cell>
          <cell r="J95" t="str">
            <v>Capital Appreciation Bonds</v>
          </cell>
          <cell r="K95" t="str">
            <v>False</v>
          </cell>
        </row>
        <row r="96">
          <cell r="A96" t="str">
            <v>U/L Tax Ref Bds Ser 2005</v>
          </cell>
          <cell r="B96">
            <v>38487</v>
          </cell>
          <cell r="C96">
            <v>2165000</v>
          </cell>
          <cell r="D96">
            <v>45884</v>
          </cell>
          <cell r="E96">
            <v>0</v>
          </cell>
          <cell r="F96" t="str">
            <v>Serial</v>
          </cell>
          <cell r="G96" t="str">
            <v>4127024H2</v>
          </cell>
          <cell r="H96">
            <v>0</v>
          </cell>
          <cell r="I96">
            <v>5.0599999999999996</v>
          </cell>
          <cell r="J96" t="str">
            <v>Capital Appreciation Bonds</v>
          </cell>
          <cell r="K96" t="str">
            <v>False</v>
          </cell>
        </row>
        <row r="97">
          <cell r="A97" t="str">
            <v>U/L Tax Ref Bds Ser 2005</v>
          </cell>
          <cell r="B97">
            <v>38487</v>
          </cell>
          <cell r="C97">
            <v>2165000</v>
          </cell>
          <cell r="D97">
            <v>46249</v>
          </cell>
          <cell r="E97">
            <v>5</v>
          </cell>
          <cell r="F97" t="str">
            <v>Term001</v>
          </cell>
          <cell r="G97" t="str">
            <v>412702MSF</v>
          </cell>
          <cell r="H97">
            <v>0</v>
          </cell>
          <cell r="I97">
            <v>4.7119999999999997</v>
          </cell>
          <cell r="J97">
            <v>0</v>
          </cell>
          <cell r="K97" t="str">
            <v>False</v>
          </cell>
        </row>
        <row r="98">
          <cell r="A98" t="str">
            <v>U/L Tax Ref Bds Ser 2005</v>
          </cell>
          <cell r="B98">
            <v>38487</v>
          </cell>
          <cell r="C98">
            <v>2275000</v>
          </cell>
          <cell r="D98">
            <v>46614</v>
          </cell>
          <cell r="E98">
            <v>5</v>
          </cell>
          <cell r="F98" t="str">
            <v>Term001</v>
          </cell>
          <cell r="G98" t="str">
            <v>412702MSF</v>
          </cell>
          <cell r="H98">
            <v>0</v>
          </cell>
          <cell r="I98">
            <v>4.7119999999999997</v>
          </cell>
          <cell r="J98">
            <v>0</v>
          </cell>
          <cell r="K98" t="str">
            <v>False</v>
          </cell>
        </row>
        <row r="99">
          <cell r="A99" t="str">
            <v>U/L Tax Ref Bds Ser 2005</v>
          </cell>
          <cell r="B99">
            <v>38487</v>
          </cell>
          <cell r="C99">
            <v>2390000</v>
          </cell>
          <cell r="D99">
            <v>46980</v>
          </cell>
          <cell r="E99">
            <v>5</v>
          </cell>
          <cell r="F99" t="str">
            <v>Term001</v>
          </cell>
          <cell r="G99" t="str">
            <v>412702MSF</v>
          </cell>
          <cell r="H99">
            <v>0</v>
          </cell>
          <cell r="I99">
            <v>4.7119999999999997</v>
          </cell>
          <cell r="J99">
            <v>0</v>
          </cell>
          <cell r="K99" t="str">
            <v>False</v>
          </cell>
        </row>
        <row r="100">
          <cell r="A100" t="str">
            <v>U/L Tax Ref Bds Ser 2005</v>
          </cell>
          <cell r="B100">
            <v>38487</v>
          </cell>
          <cell r="C100">
            <v>2510000</v>
          </cell>
          <cell r="D100">
            <v>47345</v>
          </cell>
          <cell r="E100">
            <v>5</v>
          </cell>
          <cell r="F100" t="str">
            <v>Term001</v>
          </cell>
          <cell r="G100" t="str">
            <v>412702MSF</v>
          </cell>
          <cell r="H100">
            <v>0</v>
          </cell>
          <cell r="I100">
            <v>4.7119999999999997</v>
          </cell>
          <cell r="J100">
            <v>0</v>
          </cell>
          <cell r="K100" t="str">
            <v>False</v>
          </cell>
        </row>
        <row r="101">
          <cell r="A101" t="str">
            <v>U/L Tax Ref Bds Ser 2005</v>
          </cell>
          <cell r="B101">
            <v>38487</v>
          </cell>
          <cell r="C101">
            <v>2635000</v>
          </cell>
          <cell r="D101">
            <v>47710</v>
          </cell>
          <cell r="E101">
            <v>5</v>
          </cell>
          <cell r="F101" t="str">
            <v>Term001</v>
          </cell>
          <cell r="G101" t="str">
            <v>4127024J8</v>
          </cell>
          <cell r="H101">
            <v>0</v>
          </cell>
          <cell r="I101">
            <v>4.7119999999999997</v>
          </cell>
          <cell r="J101">
            <v>0</v>
          </cell>
          <cell r="K101" t="str">
            <v>True</v>
          </cell>
        </row>
        <row r="102">
          <cell r="A102" t="str">
            <v>U/L Tax Ref Bds Ser 2005</v>
          </cell>
          <cell r="B102">
            <v>38487</v>
          </cell>
          <cell r="C102">
            <v>2765000</v>
          </cell>
          <cell r="D102">
            <v>48075</v>
          </cell>
          <cell r="E102">
            <v>5</v>
          </cell>
          <cell r="F102" t="str">
            <v>Term002</v>
          </cell>
          <cell r="G102" t="str">
            <v>412702MSF</v>
          </cell>
          <cell r="H102">
            <v>0</v>
          </cell>
          <cell r="I102">
            <v>4.7510000000000003</v>
          </cell>
          <cell r="J102">
            <v>0</v>
          </cell>
          <cell r="K102" t="str">
            <v>False</v>
          </cell>
        </row>
        <row r="103">
          <cell r="A103" t="str">
            <v>U/L Tax Ref Bds Ser 2005</v>
          </cell>
          <cell r="B103">
            <v>38487</v>
          </cell>
          <cell r="C103">
            <v>2900000</v>
          </cell>
          <cell r="D103">
            <v>48441</v>
          </cell>
          <cell r="E103">
            <v>5</v>
          </cell>
          <cell r="F103" t="str">
            <v>Term002</v>
          </cell>
          <cell r="G103" t="str">
            <v>412702MSF</v>
          </cell>
          <cell r="H103">
            <v>0</v>
          </cell>
          <cell r="I103">
            <v>4.7510000000000003</v>
          </cell>
          <cell r="J103">
            <v>0</v>
          </cell>
          <cell r="K103" t="str">
            <v>False</v>
          </cell>
        </row>
        <row r="104">
          <cell r="A104" t="str">
            <v>U/L Tax Ref Bds Ser 2005</v>
          </cell>
          <cell r="B104">
            <v>38487</v>
          </cell>
          <cell r="C104">
            <v>3045000</v>
          </cell>
          <cell r="D104">
            <v>48806</v>
          </cell>
          <cell r="E104">
            <v>5</v>
          </cell>
          <cell r="F104" t="str">
            <v>Term002</v>
          </cell>
          <cell r="G104" t="str">
            <v>412702MSF</v>
          </cell>
          <cell r="H104">
            <v>0</v>
          </cell>
          <cell r="I104">
            <v>4.7510000000000003</v>
          </cell>
          <cell r="J104">
            <v>0</v>
          </cell>
          <cell r="K104" t="str">
            <v>False</v>
          </cell>
        </row>
        <row r="105">
          <cell r="A105" t="str">
            <v>U/L Tax Ref Bds Ser 2005</v>
          </cell>
          <cell r="B105">
            <v>38487</v>
          </cell>
          <cell r="C105">
            <v>3200000</v>
          </cell>
          <cell r="D105">
            <v>49171</v>
          </cell>
          <cell r="E105">
            <v>5</v>
          </cell>
          <cell r="F105" t="str">
            <v>Term002</v>
          </cell>
          <cell r="G105" t="str">
            <v>412702MSF</v>
          </cell>
          <cell r="H105">
            <v>0</v>
          </cell>
          <cell r="I105">
            <v>4.7510000000000003</v>
          </cell>
          <cell r="J105">
            <v>0</v>
          </cell>
          <cell r="K105" t="str">
            <v>False</v>
          </cell>
        </row>
        <row r="106">
          <cell r="A106" t="str">
            <v>U/L Tax Ref Bds Ser 2005</v>
          </cell>
          <cell r="B106">
            <v>38487</v>
          </cell>
          <cell r="C106">
            <v>3360000</v>
          </cell>
          <cell r="D106">
            <v>49536</v>
          </cell>
          <cell r="E106">
            <v>5</v>
          </cell>
          <cell r="F106" t="str">
            <v>Term002</v>
          </cell>
          <cell r="G106" t="str">
            <v>4127024K5</v>
          </cell>
          <cell r="H106">
            <v>0</v>
          </cell>
          <cell r="I106">
            <v>4.7510000000000003</v>
          </cell>
          <cell r="J106">
            <v>0</v>
          </cell>
          <cell r="K106" t="str">
            <v>True</v>
          </cell>
        </row>
        <row r="107">
          <cell r="A107" t="str">
            <v>U/L Tax Ref Bds Ser 2004</v>
          </cell>
          <cell r="B107">
            <v>38275</v>
          </cell>
          <cell r="C107">
            <v>1560000</v>
          </cell>
          <cell r="D107">
            <v>40040</v>
          </cell>
          <cell r="E107">
            <v>5.25</v>
          </cell>
          <cell r="F107" t="str">
            <v>Serial</v>
          </cell>
          <cell r="G107" t="str">
            <v>412702Z96</v>
          </cell>
          <cell r="H107">
            <v>0</v>
          </cell>
          <cell r="I107">
            <v>2.65</v>
          </cell>
          <cell r="J107">
            <v>0</v>
          </cell>
          <cell r="K107" t="str">
            <v>False</v>
          </cell>
        </row>
        <row r="108">
          <cell r="A108" t="str">
            <v>U/L Tax Ref Bds Ser 2004</v>
          </cell>
          <cell r="B108">
            <v>38275</v>
          </cell>
          <cell r="C108">
            <v>1655000</v>
          </cell>
          <cell r="D108">
            <v>40405</v>
          </cell>
          <cell r="E108">
            <v>5.25</v>
          </cell>
          <cell r="F108" t="str">
            <v>Serial</v>
          </cell>
          <cell r="G108" t="str">
            <v>4127022A9</v>
          </cell>
          <cell r="H108">
            <v>0</v>
          </cell>
          <cell r="I108">
            <v>2.88</v>
          </cell>
          <cell r="J108">
            <v>0</v>
          </cell>
          <cell r="K108" t="str">
            <v>False</v>
          </cell>
        </row>
        <row r="109">
          <cell r="A109" t="str">
            <v>U/L Tax Ref Bds Ser 2004</v>
          </cell>
          <cell r="B109">
            <v>38275</v>
          </cell>
          <cell r="C109">
            <v>2635000</v>
          </cell>
          <cell r="D109">
            <v>40770</v>
          </cell>
          <cell r="E109">
            <v>5.25</v>
          </cell>
          <cell r="F109" t="str">
            <v>Serial</v>
          </cell>
          <cell r="G109" t="str">
            <v>4127022B7</v>
          </cell>
          <cell r="H109">
            <v>0</v>
          </cell>
          <cell r="I109">
            <v>3.09</v>
          </cell>
          <cell r="J109">
            <v>0</v>
          </cell>
          <cell r="K109" t="str">
            <v>False</v>
          </cell>
        </row>
        <row r="110">
          <cell r="A110" t="str">
            <v>U/L Tax Ref Bds Ser 2004</v>
          </cell>
          <cell r="B110">
            <v>38275</v>
          </cell>
          <cell r="C110">
            <v>4165000</v>
          </cell>
          <cell r="D110">
            <v>41136</v>
          </cell>
          <cell r="E110">
            <v>5.5</v>
          </cell>
          <cell r="F110" t="str">
            <v>Serial</v>
          </cell>
          <cell r="G110" t="str">
            <v>4127022C5</v>
          </cell>
          <cell r="H110">
            <v>0</v>
          </cell>
          <cell r="I110">
            <v>3.27</v>
          </cell>
          <cell r="J110">
            <v>0</v>
          </cell>
          <cell r="K110" t="str">
            <v>False</v>
          </cell>
        </row>
        <row r="111">
          <cell r="A111" t="str">
            <v>U/L Tax Ref Bds Ser 2004</v>
          </cell>
          <cell r="B111">
            <v>38275</v>
          </cell>
          <cell r="C111">
            <v>4210000</v>
          </cell>
          <cell r="D111">
            <v>41501</v>
          </cell>
          <cell r="E111">
            <v>5.5</v>
          </cell>
          <cell r="F111" t="str">
            <v>Serial</v>
          </cell>
          <cell r="G111" t="str">
            <v>4127022D3</v>
          </cell>
          <cell r="H111">
            <v>0</v>
          </cell>
          <cell r="I111">
            <v>3.42</v>
          </cell>
          <cell r="J111">
            <v>0</v>
          </cell>
          <cell r="K111" t="str">
            <v>False</v>
          </cell>
        </row>
        <row r="112">
          <cell r="A112" t="str">
            <v>U/L Tax Ref Bds Ser 2004</v>
          </cell>
          <cell r="B112">
            <v>38275</v>
          </cell>
          <cell r="C112">
            <v>4445000</v>
          </cell>
          <cell r="D112">
            <v>41866</v>
          </cell>
          <cell r="E112">
            <v>5.5</v>
          </cell>
          <cell r="F112" t="str">
            <v>Serial</v>
          </cell>
          <cell r="G112" t="str">
            <v>4127022E1</v>
          </cell>
          <cell r="H112">
            <v>0</v>
          </cell>
          <cell r="I112">
            <v>3.54</v>
          </cell>
          <cell r="J112">
            <v>0</v>
          </cell>
          <cell r="K112" t="str">
            <v>False</v>
          </cell>
        </row>
        <row r="113">
          <cell r="A113" t="str">
            <v>U/L Tax Ref Bds Ser 2004</v>
          </cell>
          <cell r="B113">
            <v>38275</v>
          </cell>
          <cell r="C113">
            <v>4690000</v>
          </cell>
          <cell r="D113">
            <v>42231</v>
          </cell>
          <cell r="E113">
            <v>3.7</v>
          </cell>
          <cell r="F113" t="str">
            <v>Serial</v>
          </cell>
          <cell r="G113" t="str">
            <v>4127022F8</v>
          </cell>
          <cell r="H113">
            <v>100</v>
          </cell>
          <cell r="I113">
            <v>3.7</v>
          </cell>
          <cell r="J113">
            <v>0</v>
          </cell>
          <cell r="K113" t="str">
            <v>True</v>
          </cell>
        </row>
        <row r="114">
          <cell r="A114" t="str">
            <v>U/L Tax Ref Bds Ser 2004</v>
          </cell>
          <cell r="B114">
            <v>38275</v>
          </cell>
          <cell r="C114">
            <v>4870000</v>
          </cell>
          <cell r="D114">
            <v>42597</v>
          </cell>
          <cell r="E114">
            <v>5.25</v>
          </cell>
          <cell r="F114" t="str">
            <v>Serial</v>
          </cell>
          <cell r="G114" t="str">
            <v>4127022G6</v>
          </cell>
          <cell r="H114">
            <v>0</v>
          </cell>
          <cell r="I114">
            <v>3.72</v>
          </cell>
          <cell r="J114">
            <v>0</v>
          </cell>
          <cell r="K114" t="str">
            <v>True</v>
          </cell>
        </row>
        <row r="115">
          <cell r="A115" t="str">
            <v>U/L Tax Ref Bds Ser 2004</v>
          </cell>
          <cell r="B115">
            <v>38275</v>
          </cell>
          <cell r="C115">
            <v>2855000</v>
          </cell>
          <cell r="D115">
            <v>42962</v>
          </cell>
          <cell r="E115">
            <v>5</v>
          </cell>
          <cell r="F115" t="str">
            <v>Serial</v>
          </cell>
          <cell r="G115" t="str">
            <v>4127022H4</v>
          </cell>
          <cell r="H115">
            <v>0</v>
          </cell>
          <cell r="I115">
            <v>3.85</v>
          </cell>
          <cell r="J115">
            <v>0</v>
          </cell>
          <cell r="K115" t="str">
            <v>True</v>
          </cell>
        </row>
        <row r="116">
          <cell r="A116" t="str">
            <v>U/L Tax Ref Bds Ser 2004</v>
          </cell>
          <cell r="B116">
            <v>38275</v>
          </cell>
          <cell r="C116">
            <v>1380000</v>
          </cell>
          <cell r="D116">
            <v>43327</v>
          </cell>
          <cell r="E116">
            <v>5</v>
          </cell>
          <cell r="F116" t="str">
            <v>Serial</v>
          </cell>
          <cell r="G116" t="str">
            <v>4127022J0</v>
          </cell>
          <cell r="H116">
            <v>0</v>
          </cell>
          <cell r="I116">
            <v>3.94</v>
          </cell>
          <cell r="J116">
            <v>0</v>
          </cell>
          <cell r="K116" t="str">
            <v>True</v>
          </cell>
        </row>
        <row r="117">
          <cell r="A117" t="str">
            <v>U/L Tax Ref Bds Ser 2004</v>
          </cell>
          <cell r="B117">
            <v>38275</v>
          </cell>
          <cell r="C117">
            <v>1445000</v>
          </cell>
          <cell r="D117">
            <v>43692</v>
          </cell>
          <cell r="E117">
            <v>5</v>
          </cell>
          <cell r="F117" t="str">
            <v>Serial</v>
          </cell>
          <cell r="G117" t="str">
            <v>4127022K7</v>
          </cell>
          <cell r="H117">
            <v>0</v>
          </cell>
          <cell r="I117">
            <v>4.03</v>
          </cell>
          <cell r="J117">
            <v>0</v>
          </cell>
          <cell r="K117" t="str">
            <v>True</v>
          </cell>
        </row>
        <row r="118">
          <cell r="A118" t="str">
            <v>U/L Tax Ref Bds Ser 2004</v>
          </cell>
          <cell r="B118">
            <v>38275</v>
          </cell>
          <cell r="C118">
            <v>1515000</v>
          </cell>
          <cell r="D118">
            <v>44058</v>
          </cell>
          <cell r="E118">
            <v>5.25</v>
          </cell>
          <cell r="F118" t="str">
            <v>Serial</v>
          </cell>
          <cell r="G118" t="str">
            <v>4127022L5</v>
          </cell>
          <cell r="H118">
            <v>0</v>
          </cell>
          <cell r="I118">
            <v>4.0599999999999996</v>
          </cell>
          <cell r="J118">
            <v>0</v>
          </cell>
          <cell r="K118" t="str">
            <v>True</v>
          </cell>
        </row>
        <row r="119">
          <cell r="A119" t="str">
            <v>U/L Tax Ref Bds Ser 2004</v>
          </cell>
          <cell r="B119">
            <v>38275</v>
          </cell>
          <cell r="C119">
            <v>1600000</v>
          </cell>
          <cell r="D119">
            <v>44423</v>
          </cell>
          <cell r="E119">
            <v>5.25</v>
          </cell>
          <cell r="F119" t="str">
            <v>Serial</v>
          </cell>
          <cell r="G119" t="str">
            <v>4127022M3</v>
          </cell>
          <cell r="H119">
            <v>0</v>
          </cell>
          <cell r="I119">
            <v>4.1399999999999997</v>
          </cell>
          <cell r="J119">
            <v>0</v>
          </cell>
          <cell r="K119" t="str">
            <v>True</v>
          </cell>
        </row>
        <row r="120">
          <cell r="A120" t="str">
            <v>U/L Tax Ref Bds Ser 2004</v>
          </cell>
          <cell r="B120">
            <v>38275</v>
          </cell>
          <cell r="C120">
            <v>1685000</v>
          </cell>
          <cell r="D120">
            <v>44788</v>
          </cell>
          <cell r="E120">
            <v>5.25</v>
          </cell>
          <cell r="F120" t="str">
            <v>Serial</v>
          </cell>
          <cell r="G120" t="str">
            <v>4127022N1</v>
          </cell>
          <cell r="H120">
            <v>0</v>
          </cell>
          <cell r="I120">
            <v>4.22</v>
          </cell>
          <cell r="J120">
            <v>0</v>
          </cell>
          <cell r="K120" t="str">
            <v>True</v>
          </cell>
        </row>
        <row r="121">
          <cell r="A121" t="str">
            <v>U/L Tax Ref Bds Ser 2004</v>
          </cell>
          <cell r="B121">
            <v>38275</v>
          </cell>
          <cell r="C121">
            <v>1770000</v>
          </cell>
          <cell r="D121">
            <v>45153</v>
          </cell>
          <cell r="E121">
            <v>5.25</v>
          </cell>
          <cell r="F121" t="str">
            <v>Serial</v>
          </cell>
          <cell r="G121" t="str">
            <v>4127022P6</v>
          </cell>
          <cell r="H121">
            <v>0</v>
          </cell>
          <cell r="I121">
            <v>4.3</v>
          </cell>
          <cell r="J121">
            <v>0</v>
          </cell>
          <cell r="K121" t="str">
            <v>True</v>
          </cell>
        </row>
        <row r="122">
          <cell r="A122" t="str">
            <v>Qualified Zone Academy Tax &amp; Rev Notes Ser 2003</v>
          </cell>
          <cell r="B122">
            <v>37695</v>
          </cell>
          <cell r="C122">
            <v>8000000</v>
          </cell>
          <cell r="D122">
            <v>43191</v>
          </cell>
          <cell r="E122">
            <v>1</v>
          </cell>
          <cell r="F122" t="str">
            <v>Serial</v>
          </cell>
          <cell r="G122" t="str">
            <v>412702Z88</v>
          </cell>
          <cell r="H122">
            <v>0</v>
          </cell>
          <cell r="I122">
            <v>0</v>
          </cell>
          <cell r="J122">
            <v>0</v>
          </cell>
          <cell r="K122" t="str">
            <v>False</v>
          </cell>
        </row>
        <row r="123">
          <cell r="A123" t="str">
            <v>Qualified Zone Academy Tax &amp; Rev Notes Ser 2002</v>
          </cell>
          <cell r="B123">
            <v>37500</v>
          </cell>
          <cell r="C123">
            <v>8000000</v>
          </cell>
          <cell r="D123">
            <v>42637</v>
          </cell>
          <cell r="E123">
            <v>1</v>
          </cell>
          <cell r="F123" t="str">
            <v>Serial</v>
          </cell>
          <cell r="G123" t="str">
            <v>412702Z21</v>
          </cell>
          <cell r="H123">
            <v>0</v>
          </cell>
          <cell r="I123">
            <v>0</v>
          </cell>
          <cell r="J123">
            <v>0</v>
          </cell>
          <cell r="K123" t="str">
            <v>False</v>
          </cell>
        </row>
        <row r="124">
          <cell r="A124" t="str">
            <v>U/L Tax Sch Bldg &amp; Ref Bds Ser 2001-A</v>
          </cell>
          <cell r="B124">
            <v>37118</v>
          </cell>
          <cell r="C124">
            <v>4290000</v>
          </cell>
          <cell r="D124">
            <v>37483</v>
          </cell>
          <cell r="E124">
            <v>4</v>
          </cell>
          <cell r="F124" t="str">
            <v>Serial</v>
          </cell>
          <cell r="G124" t="str">
            <v>412702V33</v>
          </cell>
          <cell r="H124">
            <v>0</v>
          </cell>
          <cell r="I124">
            <v>2.63</v>
          </cell>
          <cell r="J124">
            <v>0</v>
          </cell>
          <cell r="K124" t="str">
            <v>False</v>
          </cell>
        </row>
        <row r="125">
          <cell r="A125" t="str">
            <v>U/L Tax Sch Bldg &amp; Ref Bds Ser 2001-A</v>
          </cell>
          <cell r="B125">
            <v>37118</v>
          </cell>
          <cell r="C125">
            <v>925000</v>
          </cell>
          <cell r="D125">
            <v>37848</v>
          </cell>
          <cell r="E125">
            <v>4</v>
          </cell>
          <cell r="F125" t="str">
            <v>Serial</v>
          </cell>
          <cell r="G125" t="str">
            <v>412702V41</v>
          </cell>
          <cell r="H125">
            <v>0</v>
          </cell>
          <cell r="I125">
            <v>2.85</v>
          </cell>
          <cell r="J125">
            <v>0</v>
          </cell>
          <cell r="K125" t="str">
            <v>False</v>
          </cell>
        </row>
        <row r="126">
          <cell r="A126" t="str">
            <v>U/L Tax Sch Bldg &amp; Ref Bds Ser 2001-A</v>
          </cell>
          <cell r="B126">
            <v>37118</v>
          </cell>
          <cell r="C126">
            <v>180000</v>
          </cell>
          <cell r="D126">
            <v>38214</v>
          </cell>
          <cell r="E126">
            <v>0</v>
          </cell>
          <cell r="F126" t="str">
            <v>Serial</v>
          </cell>
          <cell r="G126" t="str">
            <v>412702X98</v>
          </cell>
          <cell r="H126">
            <v>0</v>
          </cell>
          <cell r="I126">
            <v>3.45</v>
          </cell>
          <cell r="J126" t="str">
            <v>Premium Capital Appreciation Bonds</v>
          </cell>
          <cell r="K126" t="str">
            <v>False</v>
          </cell>
        </row>
        <row r="127">
          <cell r="A127" t="str">
            <v>U/L Tax Sch Bldg &amp; Ref Bds Ser 2001-A</v>
          </cell>
          <cell r="B127">
            <v>37118</v>
          </cell>
          <cell r="C127">
            <v>960000</v>
          </cell>
          <cell r="D127">
            <v>38214</v>
          </cell>
          <cell r="E127">
            <v>4</v>
          </cell>
          <cell r="F127" t="str">
            <v>Serial</v>
          </cell>
          <cell r="G127" t="str">
            <v>412702V58</v>
          </cell>
          <cell r="H127">
            <v>0</v>
          </cell>
          <cell r="I127">
            <v>3.1</v>
          </cell>
          <cell r="J127">
            <v>0</v>
          </cell>
          <cell r="K127" t="str">
            <v>False</v>
          </cell>
        </row>
        <row r="128">
          <cell r="A128" t="str">
            <v>U/L Tax Sch Bldg &amp; Ref Bds Ser 2001-A</v>
          </cell>
          <cell r="B128">
            <v>37118</v>
          </cell>
          <cell r="C128">
            <v>1000000</v>
          </cell>
          <cell r="D128">
            <v>38579</v>
          </cell>
          <cell r="E128">
            <v>4</v>
          </cell>
          <cell r="F128" t="str">
            <v>Serial</v>
          </cell>
          <cell r="G128" t="str">
            <v>412702V66</v>
          </cell>
          <cell r="H128">
            <v>0</v>
          </cell>
          <cell r="I128">
            <v>3.33</v>
          </cell>
          <cell r="J128">
            <v>0</v>
          </cell>
          <cell r="K128" t="str">
            <v>False</v>
          </cell>
        </row>
        <row r="129">
          <cell r="A129" t="str">
            <v>U/L Tax Sch Bldg &amp; Ref Bds Ser 2001-A</v>
          </cell>
          <cell r="B129">
            <v>37118</v>
          </cell>
          <cell r="C129">
            <v>190000</v>
          </cell>
          <cell r="D129">
            <v>38579</v>
          </cell>
          <cell r="E129">
            <v>0</v>
          </cell>
          <cell r="F129" t="str">
            <v>Serial</v>
          </cell>
          <cell r="G129" t="str">
            <v>412702Y22</v>
          </cell>
          <cell r="H129">
            <v>0</v>
          </cell>
          <cell r="I129">
            <v>3.68</v>
          </cell>
          <cell r="J129" t="str">
            <v>Premium Capital Appreciation Bonds</v>
          </cell>
          <cell r="K129" t="str">
            <v>False</v>
          </cell>
        </row>
        <row r="130">
          <cell r="A130" t="str">
            <v>U/L Tax Sch Bldg &amp; Ref Bds Ser 2001-A</v>
          </cell>
          <cell r="B130">
            <v>37118</v>
          </cell>
          <cell r="C130">
            <v>200000</v>
          </cell>
          <cell r="D130">
            <v>38944</v>
          </cell>
          <cell r="E130">
            <v>0</v>
          </cell>
          <cell r="F130" t="str">
            <v>Serial</v>
          </cell>
          <cell r="G130" t="str">
            <v>412702Y30</v>
          </cell>
          <cell r="H130">
            <v>0</v>
          </cell>
          <cell r="I130">
            <v>3.85</v>
          </cell>
          <cell r="J130" t="str">
            <v>Premium Capital Appreciation Bonds</v>
          </cell>
          <cell r="K130" t="str">
            <v>False</v>
          </cell>
        </row>
        <row r="131">
          <cell r="A131" t="str">
            <v>U/L Tax Sch Bldg &amp; Ref Bds Ser 2001-A</v>
          </cell>
          <cell r="B131">
            <v>37118</v>
          </cell>
          <cell r="C131">
            <v>1040000</v>
          </cell>
          <cell r="D131">
            <v>38944</v>
          </cell>
          <cell r="E131">
            <v>4</v>
          </cell>
          <cell r="F131" t="str">
            <v>Serial</v>
          </cell>
          <cell r="G131" t="str">
            <v>412702V74</v>
          </cell>
          <cell r="H131">
            <v>0</v>
          </cell>
          <cell r="I131">
            <v>3.5</v>
          </cell>
          <cell r="J131">
            <v>0</v>
          </cell>
          <cell r="K131" t="str">
            <v>False</v>
          </cell>
        </row>
        <row r="132">
          <cell r="A132" t="str">
            <v>U/L Tax Sch Bldg &amp; Ref Bds Ser 2001-A</v>
          </cell>
          <cell r="B132">
            <v>37118</v>
          </cell>
          <cell r="C132">
            <v>1085000</v>
          </cell>
          <cell r="D132">
            <v>39309</v>
          </cell>
          <cell r="E132">
            <v>4</v>
          </cell>
          <cell r="F132" t="str">
            <v>Serial</v>
          </cell>
          <cell r="G132" t="str">
            <v>412702V82</v>
          </cell>
          <cell r="H132">
            <v>0</v>
          </cell>
          <cell r="I132">
            <v>3.68</v>
          </cell>
          <cell r="J132">
            <v>0</v>
          </cell>
          <cell r="K132" t="str">
            <v>False</v>
          </cell>
        </row>
        <row r="133">
          <cell r="A133" t="str">
            <v>U/L Tax Sch Bldg &amp; Ref Bds Ser 2001-A</v>
          </cell>
          <cell r="B133">
            <v>37118</v>
          </cell>
          <cell r="C133">
            <v>220000</v>
          </cell>
          <cell r="D133">
            <v>39309</v>
          </cell>
          <cell r="E133">
            <v>0</v>
          </cell>
          <cell r="F133" t="str">
            <v>Serial</v>
          </cell>
          <cell r="G133" t="str">
            <v>412702Y48</v>
          </cell>
          <cell r="H133">
            <v>0</v>
          </cell>
          <cell r="I133">
            <v>4.05</v>
          </cell>
          <cell r="J133" t="str">
            <v>Premium Capital Appreciation Bonds</v>
          </cell>
          <cell r="K133" t="str">
            <v>False</v>
          </cell>
        </row>
        <row r="134">
          <cell r="A134" t="str">
            <v>U/L Tax Sch Bldg &amp; Ref Bds Ser 2001-A</v>
          </cell>
          <cell r="B134">
            <v>37118</v>
          </cell>
          <cell r="C134">
            <v>175000</v>
          </cell>
          <cell r="D134">
            <v>39675</v>
          </cell>
          <cell r="E134">
            <v>0</v>
          </cell>
          <cell r="F134" t="str">
            <v>Serial</v>
          </cell>
          <cell r="G134" t="str">
            <v>412702Y55</v>
          </cell>
          <cell r="H134">
            <v>0</v>
          </cell>
          <cell r="I134">
            <v>4.2300000000000004</v>
          </cell>
          <cell r="J134" t="str">
            <v>Premium Capital Appreciation Bonds</v>
          </cell>
          <cell r="K134" t="str">
            <v>False</v>
          </cell>
        </row>
        <row r="135">
          <cell r="A135" t="str">
            <v>U/L Tax Sch Bldg &amp; Ref Bds Ser 2001-A</v>
          </cell>
          <cell r="B135">
            <v>37118</v>
          </cell>
          <cell r="C135">
            <v>1125000</v>
          </cell>
          <cell r="D135">
            <v>39675</v>
          </cell>
          <cell r="E135">
            <v>3.75</v>
          </cell>
          <cell r="F135" t="str">
            <v>Serial</v>
          </cell>
          <cell r="G135" t="str">
            <v>412702V90</v>
          </cell>
          <cell r="H135">
            <v>0</v>
          </cell>
          <cell r="I135">
            <v>3.87</v>
          </cell>
          <cell r="J135">
            <v>0</v>
          </cell>
          <cell r="K135" t="str">
            <v>False</v>
          </cell>
        </row>
        <row r="136">
          <cell r="A136" t="str">
            <v>U/L Tax Sch Bldg &amp; Ref Bds Ser 2001-A</v>
          </cell>
          <cell r="B136">
            <v>37118</v>
          </cell>
          <cell r="C136">
            <v>1345000</v>
          </cell>
          <cell r="D136">
            <v>40040</v>
          </cell>
          <cell r="E136">
            <v>4</v>
          </cell>
          <cell r="F136" t="str">
            <v>Serial</v>
          </cell>
          <cell r="G136" t="str">
            <v>412702W24</v>
          </cell>
          <cell r="H136">
            <v>0</v>
          </cell>
          <cell r="I136">
            <v>4.01</v>
          </cell>
          <cell r="J136">
            <v>0</v>
          </cell>
          <cell r="K136" t="str">
            <v>False</v>
          </cell>
        </row>
        <row r="137">
          <cell r="A137" t="str">
            <v>U/L Tax Sch Bldg &amp; Ref Bds Ser 2001-A</v>
          </cell>
          <cell r="B137">
            <v>37118</v>
          </cell>
          <cell r="C137">
            <v>1400000</v>
          </cell>
          <cell r="D137">
            <v>40405</v>
          </cell>
          <cell r="E137">
            <v>4</v>
          </cell>
          <cell r="F137" t="str">
            <v>Serial</v>
          </cell>
          <cell r="G137" t="str">
            <v>412702W32</v>
          </cell>
          <cell r="H137">
            <v>0</v>
          </cell>
          <cell r="I137">
            <v>4.12</v>
          </cell>
          <cell r="J137">
            <v>0</v>
          </cell>
          <cell r="K137" t="str">
            <v>False</v>
          </cell>
        </row>
        <row r="138">
          <cell r="A138" t="str">
            <v>U/L Tax Sch Bldg &amp; Ref Bds Ser 2001-A</v>
          </cell>
          <cell r="B138">
            <v>37118</v>
          </cell>
          <cell r="C138">
            <v>1455000</v>
          </cell>
          <cell r="D138">
            <v>40770</v>
          </cell>
          <cell r="E138">
            <v>4.0999999999999996</v>
          </cell>
          <cell r="F138" t="str">
            <v>Serial</v>
          </cell>
          <cell r="G138" t="str">
            <v>412702W40</v>
          </cell>
          <cell r="H138">
            <v>0</v>
          </cell>
          <cell r="I138">
            <v>4.2300000000000004</v>
          </cell>
          <cell r="J138">
            <v>0</v>
          </cell>
          <cell r="K138" t="str">
            <v>False</v>
          </cell>
        </row>
        <row r="139">
          <cell r="A139" t="str">
            <v>U/L Tax Sch Bldg &amp; Ref Bds Ser 2001-A</v>
          </cell>
          <cell r="B139">
            <v>37118</v>
          </cell>
          <cell r="C139">
            <v>105000</v>
          </cell>
          <cell r="D139">
            <v>41136</v>
          </cell>
          <cell r="E139">
            <v>4.2</v>
          </cell>
          <cell r="F139" t="str">
            <v>Serial</v>
          </cell>
          <cell r="G139" t="str">
            <v>4127023C4</v>
          </cell>
          <cell r="H139">
            <v>0</v>
          </cell>
          <cell r="I139">
            <v>4.3499999999999996</v>
          </cell>
          <cell r="J139">
            <v>0</v>
          </cell>
          <cell r="K139" t="str">
            <v>True</v>
          </cell>
        </row>
        <row r="140">
          <cell r="A140" t="str">
            <v>U/L Tax Sch Bldg &amp; Ref Bds Ser 2001-A</v>
          </cell>
          <cell r="B140">
            <v>37118</v>
          </cell>
          <cell r="C140">
            <v>95000</v>
          </cell>
          <cell r="D140">
            <v>41501</v>
          </cell>
          <cell r="E140">
            <v>5.25</v>
          </cell>
          <cell r="F140" t="str">
            <v>Serial</v>
          </cell>
          <cell r="G140" t="str">
            <v>4127023D2</v>
          </cell>
          <cell r="H140">
            <v>0</v>
          </cell>
          <cell r="I140">
            <v>4.43</v>
          </cell>
          <cell r="J140">
            <v>0</v>
          </cell>
          <cell r="K140" t="str">
            <v>True</v>
          </cell>
        </row>
        <row r="141">
          <cell r="A141" t="str">
            <v>U/L Tax Sch Bldg &amp; Ref Bds Ser 2001-A</v>
          </cell>
          <cell r="B141">
            <v>37118</v>
          </cell>
          <cell r="C141">
            <v>100000</v>
          </cell>
          <cell r="D141">
            <v>41866</v>
          </cell>
          <cell r="E141">
            <v>5.25</v>
          </cell>
          <cell r="F141" t="str">
            <v>Serial</v>
          </cell>
          <cell r="G141" t="str">
            <v>4127023E0</v>
          </cell>
          <cell r="H141">
            <v>0</v>
          </cell>
          <cell r="I141">
            <v>4.53</v>
          </cell>
          <cell r="J141">
            <v>0</v>
          </cell>
          <cell r="K141" t="str">
            <v>True</v>
          </cell>
        </row>
        <row r="142">
          <cell r="A142" t="str">
            <v>U/L Tax Sch Bldg &amp; Ref Bds Ser 2001-A</v>
          </cell>
          <cell r="B142">
            <v>37118</v>
          </cell>
          <cell r="C142">
            <v>110000</v>
          </cell>
          <cell r="D142">
            <v>42231</v>
          </cell>
          <cell r="E142">
            <v>5.25</v>
          </cell>
          <cell r="F142" t="str">
            <v>Serial</v>
          </cell>
          <cell r="G142" t="str">
            <v>4127023F7</v>
          </cell>
          <cell r="H142">
            <v>0</v>
          </cell>
          <cell r="I142">
            <v>4.6500000000000004</v>
          </cell>
          <cell r="J142">
            <v>0</v>
          </cell>
          <cell r="K142" t="str">
            <v>True</v>
          </cell>
        </row>
        <row r="143">
          <cell r="A143" t="str">
            <v>U/L Tax Sch Bldg &amp; Ref Bds Ser 2001-A</v>
          </cell>
          <cell r="B143">
            <v>37118</v>
          </cell>
          <cell r="C143">
            <v>115000</v>
          </cell>
          <cell r="D143">
            <v>42597</v>
          </cell>
          <cell r="E143">
            <v>5.25</v>
          </cell>
          <cell r="F143" t="str">
            <v>Serial</v>
          </cell>
          <cell r="G143" t="str">
            <v>4127023G5</v>
          </cell>
          <cell r="H143">
            <v>0</v>
          </cell>
          <cell r="I143">
            <v>4.7300000000000004</v>
          </cell>
          <cell r="J143">
            <v>0</v>
          </cell>
          <cell r="K143" t="str">
            <v>True</v>
          </cell>
        </row>
        <row r="144">
          <cell r="A144" t="str">
            <v>U/L Tax Sch Bldg &amp; Ref Bds Ser 2001-A</v>
          </cell>
          <cell r="B144">
            <v>37118</v>
          </cell>
          <cell r="C144">
            <v>120000</v>
          </cell>
          <cell r="D144">
            <v>42962</v>
          </cell>
          <cell r="E144">
            <v>5.25</v>
          </cell>
          <cell r="F144" t="str">
            <v>Serial</v>
          </cell>
          <cell r="G144" t="str">
            <v>4127023H3</v>
          </cell>
          <cell r="H144">
            <v>0</v>
          </cell>
          <cell r="I144">
            <v>4.8099999999999996</v>
          </cell>
          <cell r="J144">
            <v>0</v>
          </cell>
          <cell r="K144" t="str">
            <v>True</v>
          </cell>
        </row>
        <row r="145">
          <cell r="A145" t="str">
            <v>U/L Tax Sch Bldg &amp; Ref Bds Ser 2001-A</v>
          </cell>
          <cell r="B145">
            <v>37118</v>
          </cell>
          <cell r="C145">
            <v>125000</v>
          </cell>
          <cell r="D145">
            <v>43327</v>
          </cell>
          <cell r="E145">
            <v>5.25</v>
          </cell>
          <cell r="F145" t="str">
            <v>Serial</v>
          </cell>
          <cell r="G145" t="str">
            <v>4127027L0</v>
          </cell>
          <cell r="H145">
            <v>0</v>
          </cell>
          <cell r="I145">
            <v>4.87</v>
          </cell>
          <cell r="J145">
            <v>0</v>
          </cell>
          <cell r="K145" t="str">
            <v>True</v>
          </cell>
        </row>
        <row r="146">
          <cell r="A146" t="str">
            <v>U/L Tax Sch Bldg &amp; Ref Bds Ser 2001-A</v>
          </cell>
          <cell r="B146">
            <v>37118</v>
          </cell>
          <cell r="C146">
            <v>130000</v>
          </cell>
          <cell r="D146">
            <v>43692</v>
          </cell>
          <cell r="E146">
            <v>5.25</v>
          </cell>
          <cell r="F146" t="str">
            <v>Serial</v>
          </cell>
          <cell r="G146" t="str">
            <v>4127027M8</v>
          </cell>
          <cell r="H146">
            <v>0</v>
          </cell>
          <cell r="I146">
            <v>4.92</v>
          </cell>
          <cell r="J146">
            <v>0</v>
          </cell>
          <cell r="K146" t="str">
            <v>True</v>
          </cell>
        </row>
        <row r="147">
          <cell r="A147" t="str">
            <v>U/L Tax Sch Bldg &amp; Ref Bds Ser 2001-A</v>
          </cell>
          <cell r="B147">
            <v>37118</v>
          </cell>
          <cell r="C147">
            <v>140000</v>
          </cell>
          <cell r="D147">
            <v>44058</v>
          </cell>
          <cell r="E147">
            <v>5</v>
          </cell>
          <cell r="F147" t="str">
            <v>Serial</v>
          </cell>
          <cell r="G147" t="str">
            <v>4127027N6</v>
          </cell>
          <cell r="H147">
            <v>0</v>
          </cell>
          <cell r="I147">
            <v>5.03</v>
          </cell>
          <cell r="J147">
            <v>0</v>
          </cell>
          <cell r="K147" t="str">
            <v>True</v>
          </cell>
        </row>
        <row r="148">
          <cell r="A148" t="str">
            <v>U/L Tax Sch Bldg &amp; Ref Bds Ser 2001-A</v>
          </cell>
          <cell r="B148">
            <v>37118</v>
          </cell>
          <cell r="C148">
            <v>145000</v>
          </cell>
          <cell r="D148">
            <v>44423</v>
          </cell>
          <cell r="E148">
            <v>5</v>
          </cell>
          <cell r="F148" t="str">
            <v>Serial</v>
          </cell>
          <cell r="G148" t="str">
            <v>4127027P1</v>
          </cell>
          <cell r="H148">
            <v>0</v>
          </cell>
          <cell r="I148">
            <v>5.07</v>
          </cell>
          <cell r="J148">
            <v>0</v>
          </cell>
          <cell r="K148" t="str">
            <v>True</v>
          </cell>
        </row>
        <row r="149">
          <cell r="A149" t="str">
            <v>U/L Tax Sch Bldg &amp; Ref Bds Ser 2001-A</v>
          </cell>
          <cell r="B149">
            <v>37118</v>
          </cell>
          <cell r="C149">
            <v>155000</v>
          </cell>
          <cell r="D149">
            <v>44788</v>
          </cell>
          <cell r="E149">
            <v>5</v>
          </cell>
          <cell r="F149" t="str">
            <v>Term001</v>
          </cell>
          <cell r="G149" t="str">
            <v>412702MSF</v>
          </cell>
          <cell r="H149">
            <v>0</v>
          </cell>
          <cell r="I149">
            <v>5.13</v>
          </cell>
          <cell r="J149">
            <v>0</v>
          </cell>
          <cell r="K149" t="str">
            <v>False</v>
          </cell>
        </row>
        <row r="150">
          <cell r="A150" t="str">
            <v>U/L Tax Sch Bldg &amp; Ref Bds Ser 2001-A</v>
          </cell>
          <cell r="B150">
            <v>37118</v>
          </cell>
          <cell r="C150">
            <v>160000</v>
          </cell>
          <cell r="D150">
            <v>45153</v>
          </cell>
          <cell r="E150">
            <v>5</v>
          </cell>
          <cell r="F150" t="str">
            <v>Term001</v>
          </cell>
          <cell r="G150" t="str">
            <v>412702MSF</v>
          </cell>
          <cell r="H150">
            <v>0</v>
          </cell>
          <cell r="I150">
            <v>5.13</v>
          </cell>
          <cell r="J150">
            <v>0</v>
          </cell>
          <cell r="K150" t="str">
            <v>False</v>
          </cell>
        </row>
        <row r="151">
          <cell r="A151" t="str">
            <v>U/L Tax Sch Bldg &amp; Ref Bds Ser 2001-A</v>
          </cell>
          <cell r="B151">
            <v>37118</v>
          </cell>
          <cell r="C151">
            <v>170000</v>
          </cell>
          <cell r="D151">
            <v>45519</v>
          </cell>
          <cell r="E151">
            <v>5</v>
          </cell>
          <cell r="F151" t="str">
            <v>Term001</v>
          </cell>
          <cell r="G151" t="str">
            <v>412702MSF</v>
          </cell>
          <cell r="H151">
            <v>0</v>
          </cell>
          <cell r="I151">
            <v>5.13</v>
          </cell>
          <cell r="J151">
            <v>0</v>
          </cell>
          <cell r="K151" t="str">
            <v>False</v>
          </cell>
        </row>
        <row r="152">
          <cell r="A152" t="str">
            <v>U/L Tax Sch Bldg &amp; Ref Bds Ser 2001-A</v>
          </cell>
          <cell r="B152">
            <v>37118</v>
          </cell>
          <cell r="C152">
            <v>175000</v>
          </cell>
          <cell r="D152">
            <v>45884</v>
          </cell>
          <cell r="E152">
            <v>5</v>
          </cell>
          <cell r="F152" t="str">
            <v>Term001</v>
          </cell>
          <cell r="G152" t="str">
            <v>412702MSF</v>
          </cell>
          <cell r="H152">
            <v>0</v>
          </cell>
          <cell r="I152">
            <v>5.13</v>
          </cell>
          <cell r="J152">
            <v>0</v>
          </cell>
          <cell r="K152" t="str">
            <v>False</v>
          </cell>
        </row>
        <row r="153">
          <cell r="A153" t="str">
            <v>U/L Tax Sch Bldg &amp; Ref Bds Ser 2001-A</v>
          </cell>
          <cell r="B153">
            <v>37118</v>
          </cell>
          <cell r="C153">
            <v>185000</v>
          </cell>
          <cell r="D153">
            <v>46249</v>
          </cell>
          <cell r="E153">
            <v>5</v>
          </cell>
          <cell r="F153" t="str">
            <v>Term001</v>
          </cell>
          <cell r="G153" t="str">
            <v>4127027Q9</v>
          </cell>
          <cell r="H153">
            <v>0</v>
          </cell>
          <cell r="I153">
            <v>5.13</v>
          </cell>
          <cell r="J153">
            <v>0</v>
          </cell>
          <cell r="K153" t="str">
            <v>True</v>
          </cell>
        </row>
        <row r="154">
          <cell r="A154" t="str">
            <v>U/L Tax Sch Bldg &amp; Ref Bds Ser 2001-A</v>
          </cell>
          <cell r="B154">
            <v>37118</v>
          </cell>
          <cell r="C154">
            <v>195000</v>
          </cell>
          <cell r="D154">
            <v>46614</v>
          </cell>
          <cell r="E154">
            <v>5</v>
          </cell>
          <cell r="F154" t="str">
            <v>Term002</v>
          </cell>
          <cell r="G154" t="str">
            <v>412702MSF</v>
          </cell>
          <cell r="H154">
            <v>0</v>
          </cell>
          <cell r="I154">
            <v>5.17</v>
          </cell>
          <cell r="J154">
            <v>0</v>
          </cell>
          <cell r="K154" t="str">
            <v>False</v>
          </cell>
        </row>
        <row r="155">
          <cell r="A155" t="str">
            <v>U/L Tax Sch Bldg &amp; Ref Bds Ser 2001-A</v>
          </cell>
          <cell r="B155">
            <v>37118</v>
          </cell>
          <cell r="C155">
            <v>205000</v>
          </cell>
          <cell r="D155">
            <v>46980</v>
          </cell>
          <cell r="E155">
            <v>5</v>
          </cell>
          <cell r="F155" t="str">
            <v>Term002</v>
          </cell>
          <cell r="G155" t="str">
            <v>412702MSF</v>
          </cell>
          <cell r="H155">
            <v>0</v>
          </cell>
          <cell r="I155">
            <v>5.17</v>
          </cell>
          <cell r="J155">
            <v>0</v>
          </cell>
          <cell r="K155" t="str">
            <v>False</v>
          </cell>
        </row>
        <row r="156">
          <cell r="A156" t="str">
            <v>U/L Tax Sch Bldg &amp; Ref Bds Ser 2001-A</v>
          </cell>
          <cell r="B156">
            <v>37118</v>
          </cell>
          <cell r="C156">
            <v>215000</v>
          </cell>
          <cell r="D156">
            <v>47345</v>
          </cell>
          <cell r="E156">
            <v>5</v>
          </cell>
          <cell r="F156" t="str">
            <v>Term002</v>
          </cell>
          <cell r="G156" t="str">
            <v>412702MSF</v>
          </cell>
          <cell r="H156">
            <v>0</v>
          </cell>
          <cell r="I156">
            <v>5.17</v>
          </cell>
          <cell r="J156">
            <v>0</v>
          </cell>
          <cell r="K156" t="str">
            <v>False</v>
          </cell>
        </row>
        <row r="157">
          <cell r="A157" t="str">
            <v>U/L Tax Sch Bldg &amp; Ref Bds Ser 2001-A</v>
          </cell>
          <cell r="B157">
            <v>37118</v>
          </cell>
          <cell r="C157">
            <v>225000</v>
          </cell>
          <cell r="D157">
            <v>47710</v>
          </cell>
          <cell r="E157">
            <v>5</v>
          </cell>
          <cell r="F157" t="str">
            <v>Term002</v>
          </cell>
          <cell r="G157" t="str">
            <v>412702MSF</v>
          </cell>
          <cell r="H157">
            <v>0</v>
          </cell>
          <cell r="I157">
            <v>5.17</v>
          </cell>
          <cell r="J157">
            <v>0</v>
          </cell>
          <cell r="K157" t="str">
            <v>False</v>
          </cell>
        </row>
        <row r="158">
          <cell r="A158" t="str">
            <v>U/L Tax Sch Bldg &amp; Ref Bds Ser 2001-A</v>
          </cell>
          <cell r="B158">
            <v>37118</v>
          </cell>
          <cell r="C158">
            <v>80000</v>
          </cell>
          <cell r="D158">
            <v>48075</v>
          </cell>
          <cell r="E158">
            <v>5</v>
          </cell>
          <cell r="F158" t="str">
            <v>Term002</v>
          </cell>
          <cell r="G158" t="str">
            <v>4127027R7</v>
          </cell>
          <cell r="H158">
            <v>0</v>
          </cell>
          <cell r="I158">
            <v>5.17</v>
          </cell>
          <cell r="J158">
            <v>0</v>
          </cell>
          <cell r="K158" t="str">
            <v>True</v>
          </cell>
        </row>
        <row r="159">
          <cell r="A159" t="str">
            <v>U/L Tax Sch Bldg Bds Ser 2001</v>
          </cell>
          <cell r="B159">
            <v>37104</v>
          </cell>
          <cell r="C159">
            <v>5000</v>
          </cell>
          <cell r="D159">
            <v>37483</v>
          </cell>
          <cell r="E159">
            <v>3</v>
          </cell>
          <cell r="F159" t="str">
            <v>Serial</v>
          </cell>
          <cell r="G159" t="str">
            <v>412702T44</v>
          </cell>
          <cell r="H159">
            <v>100</v>
          </cell>
          <cell r="I159">
            <v>3</v>
          </cell>
          <cell r="J159">
            <v>0</v>
          </cell>
          <cell r="K159" t="str">
            <v>False</v>
          </cell>
        </row>
        <row r="160">
          <cell r="A160" t="str">
            <v>U/L Tax Sch Bldg Bds Ser 2001</v>
          </cell>
          <cell r="B160">
            <v>37104</v>
          </cell>
          <cell r="C160">
            <v>225000</v>
          </cell>
          <cell r="D160">
            <v>39309</v>
          </cell>
          <cell r="E160">
            <v>0</v>
          </cell>
          <cell r="F160" t="str">
            <v>Serial</v>
          </cell>
          <cell r="G160" t="str">
            <v>412702T51</v>
          </cell>
          <cell r="H160">
            <v>0</v>
          </cell>
          <cell r="I160">
            <v>4.24</v>
          </cell>
          <cell r="J160" t="str">
            <v>Capital Appreciation Bonds</v>
          </cell>
          <cell r="K160" t="str">
            <v>False</v>
          </cell>
        </row>
        <row r="161">
          <cell r="A161" t="str">
            <v>U/L Tax Sch Bldg Bds Ser 2001</v>
          </cell>
          <cell r="B161">
            <v>37104</v>
          </cell>
          <cell r="C161">
            <v>275000</v>
          </cell>
          <cell r="D161">
            <v>39675</v>
          </cell>
          <cell r="E161">
            <v>0</v>
          </cell>
          <cell r="F161" t="str">
            <v>Serial</v>
          </cell>
          <cell r="G161" t="str">
            <v>412702T69</v>
          </cell>
          <cell r="H161">
            <v>0</v>
          </cell>
          <cell r="I161">
            <v>4.42</v>
          </cell>
          <cell r="J161" t="str">
            <v>Capital Appreciation Bonds</v>
          </cell>
          <cell r="K161" t="str">
            <v>False</v>
          </cell>
        </row>
        <row r="162">
          <cell r="A162" t="str">
            <v>U/L Tax Sch Bldg Bds Ser 2001</v>
          </cell>
          <cell r="B162">
            <v>37104</v>
          </cell>
          <cell r="C162">
            <v>1650000</v>
          </cell>
          <cell r="D162">
            <v>40040</v>
          </cell>
          <cell r="E162">
            <v>0</v>
          </cell>
          <cell r="F162" t="str">
            <v>Serial</v>
          </cell>
          <cell r="G162" t="str">
            <v>412702T77</v>
          </cell>
          <cell r="H162">
            <v>0</v>
          </cell>
          <cell r="I162">
            <v>4.55</v>
          </cell>
          <cell r="J162" t="str">
            <v>Capital Appreciation Bonds</v>
          </cell>
          <cell r="K162" t="str">
            <v>False</v>
          </cell>
        </row>
        <row r="163">
          <cell r="A163" t="str">
            <v>U/L Tax Sch Bldg Bds Ser 2001</v>
          </cell>
          <cell r="B163">
            <v>37104</v>
          </cell>
          <cell r="C163">
            <v>1650000</v>
          </cell>
          <cell r="D163">
            <v>40405</v>
          </cell>
          <cell r="E163">
            <v>0</v>
          </cell>
          <cell r="F163" t="str">
            <v>Serial</v>
          </cell>
          <cell r="G163" t="str">
            <v>412702T85</v>
          </cell>
          <cell r="H163">
            <v>0</v>
          </cell>
          <cell r="I163">
            <v>4.66</v>
          </cell>
          <cell r="J163" t="str">
            <v>Capital Appreciation Bonds</v>
          </cell>
          <cell r="K163" t="str">
            <v>False</v>
          </cell>
        </row>
        <row r="164">
          <cell r="A164" t="str">
            <v>U/L Tax Sch Bldg Bds Ser 2001</v>
          </cell>
          <cell r="B164">
            <v>37104</v>
          </cell>
          <cell r="C164">
            <v>1650000</v>
          </cell>
          <cell r="D164">
            <v>40770</v>
          </cell>
          <cell r="E164">
            <v>0</v>
          </cell>
          <cell r="F164" t="str">
            <v>Serial</v>
          </cell>
          <cell r="G164" t="str">
            <v>412702T93</v>
          </cell>
          <cell r="H164">
            <v>0</v>
          </cell>
          <cell r="I164">
            <v>4.7699999999999996</v>
          </cell>
          <cell r="J164" t="str">
            <v>Capital Appreciation Bonds</v>
          </cell>
          <cell r="K164" t="str">
            <v>False</v>
          </cell>
        </row>
        <row r="165">
          <cell r="A165" t="str">
            <v>U/L Tax Sch Bldg Bds Ser 2001</v>
          </cell>
          <cell r="B165">
            <v>37104</v>
          </cell>
          <cell r="C165">
            <v>1650000</v>
          </cell>
          <cell r="D165">
            <v>41136</v>
          </cell>
          <cell r="E165">
            <v>0</v>
          </cell>
          <cell r="F165" t="str">
            <v>Serial</v>
          </cell>
          <cell r="G165" t="str">
            <v>412702U26</v>
          </cell>
          <cell r="H165">
            <v>0</v>
          </cell>
          <cell r="I165">
            <v>4.9000000000000004</v>
          </cell>
          <cell r="J165" t="str">
            <v>Capital Appreciation Bonds</v>
          </cell>
          <cell r="K165" t="str">
            <v>False</v>
          </cell>
        </row>
        <row r="166">
          <cell r="A166" t="str">
            <v>U/L Tax Sch Bldg Bds Ser 2001</v>
          </cell>
          <cell r="B166">
            <v>37104</v>
          </cell>
          <cell r="C166">
            <v>1650000</v>
          </cell>
          <cell r="D166">
            <v>41501</v>
          </cell>
          <cell r="E166">
            <v>0</v>
          </cell>
          <cell r="F166" t="str">
            <v>Serial</v>
          </cell>
          <cell r="G166" t="str">
            <v>412702U34</v>
          </cell>
          <cell r="H166">
            <v>0</v>
          </cell>
          <cell r="I166">
            <v>5.01</v>
          </cell>
          <cell r="J166" t="str">
            <v>Capital Appreciation Bonds</v>
          </cell>
          <cell r="K166" t="str">
            <v>False</v>
          </cell>
        </row>
        <row r="167">
          <cell r="A167" t="str">
            <v>U/L Tax Sch Bldg Bds Ser 2001</v>
          </cell>
          <cell r="B167">
            <v>37104</v>
          </cell>
          <cell r="C167">
            <v>1650000</v>
          </cell>
          <cell r="D167">
            <v>41866</v>
          </cell>
          <cell r="E167">
            <v>0</v>
          </cell>
          <cell r="F167" t="str">
            <v>Serial</v>
          </cell>
          <cell r="G167" t="str">
            <v>412702U42</v>
          </cell>
          <cell r="H167">
            <v>0</v>
          </cell>
          <cell r="I167">
            <v>5.1100000000000003</v>
          </cell>
          <cell r="J167" t="str">
            <v>Capital Appreciation Bonds</v>
          </cell>
          <cell r="K167" t="str">
            <v>False</v>
          </cell>
        </row>
        <row r="168">
          <cell r="A168" t="str">
            <v>U/L Tax Sch Bldg Bds Ser 2001</v>
          </cell>
          <cell r="B168">
            <v>37104</v>
          </cell>
          <cell r="C168">
            <v>1650000</v>
          </cell>
          <cell r="D168">
            <v>42231</v>
          </cell>
          <cell r="E168">
            <v>0</v>
          </cell>
          <cell r="F168" t="str">
            <v>Serial</v>
          </cell>
          <cell r="G168" t="str">
            <v>412702U59</v>
          </cell>
          <cell r="H168">
            <v>0</v>
          </cell>
          <cell r="I168">
            <v>5.21</v>
          </cell>
          <cell r="J168" t="str">
            <v>Capital Appreciation Bonds</v>
          </cell>
          <cell r="K168" t="str">
            <v>False</v>
          </cell>
        </row>
        <row r="169">
          <cell r="A169" t="str">
            <v>U/L Tax Sch Bldg Bds Ser 2001</v>
          </cell>
          <cell r="B169">
            <v>37104</v>
          </cell>
          <cell r="C169">
            <v>1650000</v>
          </cell>
          <cell r="D169">
            <v>42597</v>
          </cell>
          <cell r="E169">
            <v>0</v>
          </cell>
          <cell r="F169" t="str">
            <v>Serial</v>
          </cell>
          <cell r="G169" t="str">
            <v>412702U67</v>
          </cell>
          <cell r="H169">
            <v>0</v>
          </cell>
          <cell r="I169">
            <v>5.29</v>
          </cell>
          <cell r="J169" t="str">
            <v>Capital Appreciation Bonds</v>
          </cell>
          <cell r="K169" t="str">
            <v>False</v>
          </cell>
        </row>
        <row r="170">
          <cell r="A170" t="str">
            <v>U/L Tax Sch Bldg Bds Ser 2001</v>
          </cell>
          <cell r="B170">
            <v>37104</v>
          </cell>
          <cell r="C170">
            <v>1650000</v>
          </cell>
          <cell r="D170">
            <v>42962</v>
          </cell>
          <cell r="E170">
            <v>0</v>
          </cell>
          <cell r="F170" t="str">
            <v>Serial</v>
          </cell>
          <cell r="G170" t="str">
            <v>412702U75</v>
          </cell>
          <cell r="H170">
            <v>0</v>
          </cell>
          <cell r="I170">
            <v>5.35</v>
          </cell>
          <cell r="J170" t="str">
            <v>Capital Appreciation Bonds</v>
          </cell>
          <cell r="K170" t="str">
            <v>False</v>
          </cell>
        </row>
        <row r="171">
          <cell r="A171" t="str">
            <v>U/L Tax Sch Bldg Bds Ser 2001</v>
          </cell>
          <cell r="B171">
            <v>37104</v>
          </cell>
          <cell r="C171">
            <v>1650000</v>
          </cell>
          <cell r="D171">
            <v>43327</v>
          </cell>
          <cell r="E171">
            <v>0</v>
          </cell>
          <cell r="F171" t="str">
            <v>Serial</v>
          </cell>
          <cell r="G171" t="str">
            <v>412702U83</v>
          </cell>
          <cell r="H171">
            <v>0</v>
          </cell>
          <cell r="I171">
            <v>5.4</v>
          </cell>
          <cell r="J171" t="str">
            <v>Capital Appreciation Bonds</v>
          </cell>
          <cell r="K171" t="str">
            <v>False</v>
          </cell>
        </row>
        <row r="172">
          <cell r="A172" t="str">
            <v>U/L Tax Sch Bldg Bds Ser 2001</v>
          </cell>
          <cell r="B172">
            <v>37104</v>
          </cell>
          <cell r="C172">
            <v>1650000</v>
          </cell>
          <cell r="D172">
            <v>43692</v>
          </cell>
          <cell r="E172">
            <v>0</v>
          </cell>
          <cell r="F172" t="str">
            <v>Serial</v>
          </cell>
          <cell r="G172" t="str">
            <v>412702U91</v>
          </cell>
          <cell r="H172">
            <v>0</v>
          </cell>
          <cell r="I172">
            <v>5.45</v>
          </cell>
          <cell r="J172" t="str">
            <v>Capital Appreciation Bonds</v>
          </cell>
          <cell r="K172" t="str">
            <v>False</v>
          </cell>
        </row>
        <row r="173">
          <cell r="A173" t="str">
            <v>U/L Tax Sch Bldg Bds Ser 2001</v>
          </cell>
          <cell r="B173">
            <v>37104</v>
          </cell>
          <cell r="C173">
            <v>590000</v>
          </cell>
          <cell r="D173">
            <v>44058</v>
          </cell>
          <cell r="E173">
            <v>0</v>
          </cell>
          <cell r="F173" t="str">
            <v>Serial</v>
          </cell>
          <cell r="G173" t="str">
            <v>412702V25</v>
          </cell>
          <cell r="H173">
            <v>0</v>
          </cell>
          <cell r="I173">
            <v>5.49</v>
          </cell>
          <cell r="J173" t="str">
            <v>Capital Appreciation Bonds</v>
          </cell>
          <cell r="K173" t="str">
            <v>False</v>
          </cell>
        </row>
        <row r="174">
          <cell r="A174" t="str">
            <v>U/L Tax Sch Bldg &amp; Ref Bds Ser 2000</v>
          </cell>
          <cell r="B174">
            <v>36739</v>
          </cell>
          <cell r="C174">
            <v>500000</v>
          </cell>
          <cell r="D174">
            <v>37118</v>
          </cell>
          <cell r="E174">
            <v>6.5</v>
          </cell>
          <cell r="F174" t="str">
            <v>Serial</v>
          </cell>
          <cell r="G174" t="str">
            <v>412702P71</v>
          </cell>
          <cell r="H174">
            <v>0</v>
          </cell>
          <cell r="I174">
            <v>4.3499999999999996</v>
          </cell>
          <cell r="J174">
            <v>0</v>
          </cell>
          <cell r="K174" t="str">
            <v>False</v>
          </cell>
        </row>
        <row r="175">
          <cell r="A175" t="str">
            <v>U/L Tax Sch Bldg &amp; Ref Bds Ser 2000</v>
          </cell>
          <cell r="B175">
            <v>36739</v>
          </cell>
          <cell r="C175">
            <v>545000</v>
          </cell>
          <cell r="D175">
            <v>37483</v>
          </cell>
          <cell r="E175">
            <v>6.5</v>
          </cell>
          <cell r="F175" t="str">
            <v>Serial</v>
          </cell>
          <cell r="G175" t="str">
            <v>412702P89</v>
          </cell>
          <cell r="H175">
            <v>0</v>
          </cell>
          <cell r="I175">
            <v>4.46</v>
          </cell>
          <cell r="J175">
            <v>0</v>
          </cell>
          <cell r="K175" t="str">
            <v>False</v>
          </cell>
        </row>
        <row r="176">
          <cell r="A176" t="str">
            <v>U/L Tax Sch Bldg &amp; Ref Bds Ser 2000</v>
          </cell>
          <cell r="B176">
            <v>36739</v>
          </cell>
          <cell r="C176">
            <v>580000</v>
          </cell>
          <cell r="D176">
            <v>37848</v>
          </cell>
          <cell r="E176">
            <v>6.5</v>
          </cell>
          <cell r="F176" t="str">
            <v>Serial</v>
          </cell>
          <cell r="G176" t="str">
            <v>412702P97</v>
          </cell>
          <cell r="H176">
            <v>0</v>
          </cell>
          <cell r="I176">
            <v>4.53</v>
          </cell>
          <cell r="J176">
            <v>0</v>
          </cell>
          <cell r="K176" t="str">
            <v>False</v>
          </cell>
        </row>
        <row r="177">
          <cell r="A177" t="str">
            <v>U/L Tax Sch Bldg &amp; Ref Bds Ser 2000</v>
          </cell>
          <cell r="B177">
            <v>36739</v>
          </cell>
          <cell r="C177">
            <v>620000</v>
          </cell>
          <cell r="D177">
            <v>38214</v>
          </cell>
          <cell r="E177">
            <v>6.5</v>
          </cell>
          <cell r="F177" t="str">
            <v>Serial</v>
          </cell>
          <cell r="G177" t="str">
            <v>412702Q21</v>
          </cell>
          <cell r="H177">
            <v>0</v>
          </cell>
          <cell r="I177">
            <v>4.58</v>
          </cell>
          <cell r="J177">
            <v>0</v>
          </cell>
          <cell r="K177" t="str">
            <v>False</v>
          </cell>
        </row>
        <row r="178">
          <cell r="A178" t="str">
            <v>U/L Tax Sch Bldg &amp; Ref Bds Ser 2000</v>
          </cell>
          <cell r="B178">
            <v>36739</v>
          </cell>
          <cell r="C178">
            <v>660000</v>
          </cell>
          <cell r="D178">
            <v>38579</v>
          </cell>
          <cell r="E178">
            <v>6.5</v>
          </cell>
          <cell r="F178" t="str">
            <v>Serial</v>
          </cell>
          <cell r="G178" t="str">
            <v>412702Q39</v>
          </cell>
          <cell r="H178">
            <v>0</v>
          </cell>
          <cell r="I178">
            <v>4.62</v>
          </cell>
          <cell r="J178">
            <v>0</v>
          </cell>
          <cell r="K178" t="str">
            <v>False</v>
          </cell>
        </row>
        <row r="179">
          <cell r="A179" t="str">
            <v>U/L Tax Sch Bldg &amp; Ref Bds Ser 2000</v>
          </cell>
          <cell r="B179">
            <v>36739</v>
          </cell>
          <cell r="C179">
            <v>700000</v>
          </cell>
          <cell r="D179">
            <v>38944</v>
          </cell>
          <cell r="E179">
            <v>6.5</v>
          </cell>
          <cell r="F179" t="str">
            <v>Serial</v>
          </cell>
          <cell r="G179" t="str">
            <v>412702Q47</v>
          </cell>
          <cell r="H179">
            <v>0</v>
          </cell>
          <cell r="I179">
            <v>4.6900000000000004</v>
          </cell>
          <cell r="J179">
            <v>0</v>
          </cell>
          <cell r="K179" t="str">
            <v>False</v>
          </cell>
        </row>
        <row r="180">
          <cell r="A180" t="str">
            <v>U/L Tax Sch Bldg &amp; Ref Bds Ser 2000</v>
          </cell>
          <cell r="B180">
            <v>36739</v>
          </cell>
          <cell r="C180">
            <v>745000</v>
          </cell>
          <cell r="D180">
            <v>39309</v>
          </cell>
          <cell r="E180">
            <v>5</v>
          </cell>
          <cell r="F180" t="str">
            <v>Serial</v>
          </cell>
          <cell r="G180" t="str">
            <v>412702Q54</v>
          </cell>
          <cell r="H180">
            <v>0</v>
          </cell>
          <cell r="I180">
            <v>4.75</v>
          </cell>
          <cell r="J180">
            <v>0</v>
          </cell>
          <cell r="K180" t="str">
            <v>False</v>
          </cell>
        </row>
        <row r="181">
          <cell r="A181" t="str">
            <v>U/L Tax Sch Bldg &amp; Ref Bds Ser 2000</v>
          </cell>
          <cell r="B181">
            <v>36739</v>
          </cell>
          <cell r="C181">
            <v>1010000</v>
          </cell>
          <cell r="D181">
            <v>39309</v>
          </cell>
          <cell r="E181">
            <v>0</v>
          </cell>
          <cell r="F181" t="str">
            <v>Serial</v>
          </cell>
          <cell r="G181" t="str">
            <v>412702R61</v>
          </cell>
          <cell r="H181">
            <v>0</v>
          </cell>
          <cell r="I181">
            <v>5.05</v>
          </cell>
          <cell r="J181" t="str">
            <v>Premium Capital Appreciation Bonds</v>
          </cell>
          <cell r="K181" t="str">
            <v>False</v>
          </cell>
        </row>
        <row r="182">
          <cell r="A182" t="str">
            <v>U/L Tax Sch Bldg &amp; Ref Bds Ser 2000</v>
          </cell>
          <cell r="B182">
            <v>36739</v>
          </cell>
          <cell r="C182">
            <v>1005000</v>
          </cell>
          <cell r="D182">
            <v>39675</v>
          </cell>
          <cell r="E182">
            <v>0</v>
          </cell>
          <cell r="F182" t="str">
            <v>Serial</v>
          </cell>
          <cell r="G182" t="str">
            <v>412702R79</v>
          </cell>
          <cell r="H182">
            <v>0</v>
          </cell>
          <cell r="I182">
            <v>5.0999999999999996</v>
          </cell>
          <cell r="J182" t="str">
            <v>Premium Capital Appreciation Bonds</v>
          </cell>
          <cell r="K182" t="str">
            <v>False</v>
          </cell>
        </row>
        <row r="183">
          <cell r="A183" t="str">
            <v>U/L Tax Sch Bldg &amp; Ref Bds Ser 2000</v>
          </cell>
          <cell r="B183">
            <v>36739</v>
          </cell>
          <cell r="C183">
            <v>785000</v>
          </cell>
          <cell r="D183">
            <v>39675</v>
          </cell>
          <cell r="E183">
            <v>5</v>
          </cell>
          <cell r="F183" t="str">
            <v>Serial</v>
          </cell>
          <cell r="G183" t="str">
            <v>412702Q62</v>
          </cell>
          <cell r="H183">
            <v>0</v>
          </cell>
          <cell r="I183">
            <v>4.8</v>
          </cell>
          <cell r="J183">
            <v>0</v>
          </cell>
          <cell r="K183" t="str">
            <v>False</v>
          </cell>
        </row>
        <row r="184">
          <cell r="A184" t="str">
            <v>U/L Tax Sch Bldg &amp; Ref Bds Ser 2000</v>
          </cell>
          <cell r="B184">
            <v>36739</v>
          </cell>
          <cell r="C184">
            <v>825000</v>
          </cell>
          <cell r="D184">
            <v>40040</v>
          </cell>
          <cell r="E184">
            <v>5</v>
          </cell>
          <cell r="F184" t="str">
            <v>Serial</v>
          </cell>
          <cell r="G184" t="str">
            <v>412702Q70</v>
          </cell>
          <cell r="H184">
            <v>0</v>
          </cell>
          <cell r="I184">
            <v>4.8499999999999996</v>
          </cell>
          <cell r="J184">
            <v>0</v>
          </cell>
          <cell r="K184" t="str">
            <v>False</v>
          </cell>
        </row>
        <row r="185">
          <cell r="A185" t="str">
            <v>U/L Tax Sch Bldg &amp; Ref Bds Ser 2000</v>
          </cell>
          <cell r="B185">
            <v>36739</v>
          </cell>
          <cell r="C185">
            <v>865000</v>
          </cell>
          <cell r="D185">
            <v>40405</v>
          </cell>
          <cell r="E185">
            <v>5</v>
          </cell>
          <cell r="F185" t="str">
            <v>Serial</v>
          </cell>
          <cell r="G185" t="str">
            <v>412702Q88</v>
          </cell>
          <cell r="H185">
            <v>0</v>
          </cell>
          <cell r="I185">
            <v>4.93</v>
          </cell>
          <cell r="J185">
            <v>0</v>
          </cell>
          <cell r="K185" t="str">
            <v>False</v>
          </cell>
        </row>
        <row r="186">
          <cell r="A186" t="str">
            <v>U/L Tax Sch Bldg &amp; Ref Bds Ser 2000</v>
          </cell>
          <cell r="B186">
            <v>36739</v>
          </cell>
          <cell r="C186">
            <v>10000</v>
          </cell>
          <cell r="D186">
            <v>40770</v>
          </cell>
          <cell r="E186">
            <v>6.5</v>
          </cell>
          <cell r="F186" t="str">
            <v>Serial</v>
          </cell>
          <cell r="G186" t="str">
            <v>4127022T8</v>
          </cell>
          <cell r="H186">
            <v>0</v>
          </cell>
          <cell r="I186">
            <v>5.03</v>
          </cell>
          <cell r="J186">
            <v>0</v>
          </cell>
          <cell r="K186" t="str">
            <v>True</v>
          </cell>
        </row>
        <row r="187">
          <cell r="A187" t="str">
            <v>U/L Tax Sch Bldg &amp; Ref Bds Ser 2000</v>
          </cell>
          <cell r="B187">
            <v>36739</v>
          </cell>
          <cell r="C187">
            <v>10000</v>
          </cell>
          <cell r="D187">
            <v>41136</v>
          </cell>
          <cell r="E187">
            <v>6</v>
          </cell>
          <cell r="F187" t="str">
            <v>Term001</v>
          </cell>
          <cell r="G187" t="str">
            <v>412702MSF</v>
          </cell>
          <cell r="H187">
            <v>0</v>
          </cell>
          <cell r="I187">
            <v>5.375</v>
          </cell>
          <cell r="J187">
            <v>0</v>
          </cell>
          <cell r="K187" t="str">
            <v>False</v>
          </cell>
        </row>
        <row r="188">
          <cell r="A188" t="str">
            <v>U/L Tax Sch Bldg &amp; Ref Bds Ser 2000</v>
          </cell>
          <cell r="B188">
            <v>36739</v>
          </cell>
          <cell r="C188">
            <v>15000</v>
          </cell>
          <cell r="D188">
            <v>41501</v>
          </cell>
          <cell r="E188">
            <v>6</v>
          </cell>
          <cell r="F188" t="str">
            <v>Term001</v>
          </cell>
          <cell r="G188" t="str">
            <v>412702MSF</v>
          </cell>
          <cell r="H188">
            <v>0</v>
          </cell>
          <cell r="I188">
            <v>5.375</v>
          </cell>
          <cell r="J188">
            <v>0</v>
          </cell>
          <cell r="K188" t="str">
            <v>False</v>
          </cell>
        </row>
        <row r="189">
          <cell r="A189" t="str">
            <v>U/L Tax Sch Bldg &amp; Ref Bds Ser 2000</v>
          </cell>
          <cell r="B189">
            <v>36739</v>
          </cell>
          <cell r="C189">
            <v>15000</v>
          </cell>
          <cell r="D189">
            <v>41866</v>
          </cell>
          <cell r="E189">
            <v>6</v>
          </cell>
          <cell r="F189" t="str">
            <v>Term001</v>
          </cell>
          <cell r="G189" t="str">
            <v>412702MSF</v>
          </cell>
          <cell r="H189">
            <v>0</v>
          </cell>
          <cell r="I189">
            <v>5.375</v>
          </cell>
          <cell r="J189">
            <v>0</v>
          </cell>
          <cell r="K189" t="str">
            <v>False</v>
          </cell>
        </row>
        <row r="190">
          <cell r="A190" t="str">
            <v>U/L Tax Sch Bldg &amp; Ref Bds Ser 2000</v>
          </cell>
          <cell r="B190">
            <v>36739</v>
          </cell>
          <cell r="C190">
            <v>15000</v>
          </cell>
          <cell r="D190">
            <v>42231</v>
          </cell>
          <cell r="E190">
            <v>6</v>
          </cell>
          <cell r="F190" t="str">
            <v>Term001</v>
          </cell>
          <cell r="G190" t="str">
            <v>412702MSF</v>
          </cell>
          <cell r="H190">
            <v>0</v>
          </cell>
          <cell r="I190">
            <v>5.375</v>
          </cell>
          <cell r="J190">
            <v>0</v>
          </cell>
          <cell r="K190" t="str">
            <v>False</v>
          </cell>
        </row>
        <row r="191">
          <cell r="A191" t="str">
            <v>U/L Tax Sch Bldg &amp; Ref Bds Ser 2000</v>
          </cell>
          <cell r="B191">
            <v>36739</v>
          </cell>
          <cell r="C191">
            <v>15000</v>
          </cell>
          <cell r="D191">
            <v>42597</v>
          </cell>
          <cell r="E191">
            <v>6</v>
          </cell>
          <cell r="F191" t="str">
            <v>Term001</v>
          </cell>
          <cell r="G191" t="str">
            <v>4127022U5</v>
          </cell>
          <cell r="H191">
            <v>0</v>
          </cell>
          <cell r="I191">
            <v>5.375</v>
          </cell>
          <cell r="J191">
            <v>0</v>
          </cell>
          <cell r="K191" t="str">
            <v>True</v>
          </cell>
        </row>
        <row r="192">
          <cell r="A192" t="str">
            <v>U/L Tax Sch Bldg &amp; Ref Bds Ser 2000</v>
          </cell>
          <cell r="B192">
            <v>36739</v>
          </cell>
          <cell r="C192">
            <v>15000</v>
          </cell>
          <cell r="D192">
            <v>42962</v>
          </cell>
          <cell r="E192">
            <v>5.6</v>
          </cell>
          <cell r="F192" t="str">
            <v>Term002</v>
          </cell>
          <cell r="G192" t="str">
            <v>412702MSF</v>
          </cell>
          <cell r="H192">
            <v>0</v>
          </cell>
          <cell r="I192">
            <v>5.62</v>
          </cell>
          <cell r="J192">
            <v>0</v>
          </cell>
          <cell r="K192" t="str">
            <v>False</v>
          </cell>
        </row>
        <row r="193">
          <cell r="A193" t="str">
            <v>U/L Tax Sch Bldg &amp; Ref Bds Ser 2000</v>
          </cell>
          <cell r="B193">
            <v>36739</v>
          </cell>
          <cell r="C193">
            <v>15000</v>
          </cell>
          <cell r="D193">
            <v>43327</v>
          </cell>
          <cell r="E193">
            <v>5.6</v>
          </cell>
          <cell r="F193" t="str">
            <v>Term002</v>
          </cell>
          <cell r="G193" t="str">
            <v>412702MSF</v>
          </cell>
          <cell r="H193">
            <v>0</v>
          </cell>
          <cell r="I193">
            <v>5.62</v>
          </cell>
          <cell r="J193">
            <v>0</v>
          </cell>
          <cell r="K193" t="str">
            <v>False</v>
          </cell>
        </row>
        <row r="194">
          <cell r="A194" t="str">
            <v>U/L Tax Sch Bldg &amp; Ref Bds Ser 2000</v>
          </cell>
          <cell r="B194">
            <v>36739</v>
          </cell>
          <cell r="C194">
            <v>20000</v>
          </cell>
          <cell r="D194">
            <v>43692</v>
          </cell>
          <cell r="E194">
            <v>5.6</v>
          </cell>
          <cell r="F194" t="str">
            <v>Term002</v>
          </cell>
          <cell r="G194" t="str">
            <v>412702MSF</v>
          </cell>
          <cell r="H194">
            <v>0</v>
          </cell>
          <cell r="I194">
            <v>5.62</v>
          </cell>
          <cell r="J194">
            <v>0</v>
          </cell>
          <cell r="K194" t="str">
            <v>False</v>
          </cell>
        </row>
        <row r="195">
          <cell r="A195" t="str">
            <v>U/L Tax Sch Bldg &amp; Ref Bds Ser 2000</v>
          </cell>
          <cell r="B195">
            <v>36739</v>
          </cell>
          <cell r="C195">
            <v>20000</v>
          </cell>
          <cell r="D195">
            <v>44058</v>
          </cell>
          <cell r="E195">
            <v>5.6</v>
          </cell>
          <cell r="F195" t="str">
            <v>Term002</v>
          </cell>
          <cell r="G195" t="str">
            <v>4127022V3</v>
          </cell>
          <cell r="H195">
            <v>0</v>
          </cell>
          <cell r="I195">
            <v>5.62</v>
          </cell>
          <cell r="J195">
            <v>0</v>
          </cell>
          <cell r="K195" t="str">
            <v>True</v>
          </cell>
        </row>
        <row r="196">
          <cell r="A196" t="str">
            <v>U/L Tax Sch Bldg &amp; Ref Bds Ser 2000</v>
          </cell>
          <cell r="B196">
            <v>36739</v>
          </cell>
          <cell r="C196">
            <v>20000</v>
          </cell>
          <cell r="D196">
            <v>44423</v>
          </cell>
          <cell r="E196">
            <v>5.7</v>
          </cell>
          <cell r="F196" t="str">
            <v>Term003</v>
          </cell>
          <cell r="G196" t="str">
            <v>412702MSF</v>
          </cell>
          <cell r="H196">
            <v>0</v>
          </cell>
          <cell r="I196">
            <v>5.71</v>
          </cell>
          <cell r="J196">
            <v>0</v>
          </cell>
          <cell r="K196" t="str">
            <v>False</v>
          </cell>
        </row>
        <row r="197">
          <cell r="A197" t="str">
            <v>U/L Tax Sch Bldg &amp; Ref Bds Ser 2000</v>
          </cell>
          <cell r="B197">
            <v>36739</v>
          </cell>
          <cell r="C197">
            <v>20000</v>
          </cell>
          <cell r="D197">
            <v>44788</v>
          </cell>
          <cell r="E197">
            <v>5.7</v>
          </cell>
          <cell r="F197" t="str">
            <v>Term003</v>
          </cell>
          <cell r="G197" t="str">
            <v>412702MSF</v>
          </cell>
          <cell r="H197">
            <v>0</v>
          </cell>
          <cell r="I197">
            <v>5.71</v>
          </cell>
          <cell r="J197">
            <v>0</v>
          </cell>
          <cell r="K197" t="str">
            <v>False</v>
          </cell>
        </row>
        <row r="198">
          <cell r="A198" t="str">
            <v>U/L Tax Sch Bldg &amp; Ref Bds Ser 2000</v>
          </cell>
          <cell r="B198">
            <v>36739</v>
          </cell>
          <cell r="C198">
            <v>20000</v>
          </cell>
          <cell r="D198">
            <v>45153</v>
          </cell>
          <cell r="E198">
            <v>5.7</v>
          </cell>
          <cell r="F198" t="str">
            <v>Term003</v>
          </cell>
          <cell r="G198" t="str">
            <v>412702MSF</v>
          </cell>
          <cell r="H198">
            <v>0</v>
          </cell>
          <cell r="I198">
            <v>5.71</v>
          </cell>
          <cell r="J198">
            <v>0</v>
          </cell>
          <cell r="K198" t="str">
            <v>False</v>
          </cell>
        </row>
        <row r="199">
          <cell r="A199" t="str">
            <v>U/L Tax Sch Bldg &amp; Ref Bds Ser 2000</v>
          </cell>
          <cell r="B199">
            <v>36739</v>
          </cell>
          <cell r="C199">
            <v>25000</v>
          </cell>
          <cell r="D199">
            <v>45519</v>
          </cell>
          <cell r="E199">
            <v>5.7</v>
          </cell>
          <cell r="F199" t="str">
            <v>Term003</v>
          </cell>
          <cell r="G199" t="str">
            <v>412702MSF</v>
          </cell>
          <cell r="H199">
            <v>0</v>
          </cell>
          <cell r="I199">
            <v>5.71</v>
          </cell>
          <cell r="J199">
            <v>0</v>
          </cell>
          <cell r="K199" t="str">
            <v>False</v>
          </cell>
        </row>
        <row r="200">
          <cell r="A200" t="str">
            <v>U/L Tax Sch Bldg &amp; Ref Bds Ser 2000</v>
          </cell>
          <cell r="B200">
            <v>36739</v>
          </cell>
          <cell r="C200">
            <v>25000</v>
          </cell>
          <cell r="D200">
            <v>45884</v>
          </cell>
          <cell r="E200">
            <v>5.7</v>
          </cell>
          <cell r="F200" t="str">
            <v>Term003</v>
          </cell>
          <cell r="G200" t="str">
            <v>412702MSF</v>
          </cell>
          <cell r="H200">
            <v>0</v>
          </cell>
          <cell r="I200">
            <v>5.71</v>
          </cell>
          <cell r="J200">
            <v>0</v>
          </cell>
          <cell r="K200" t="str">
            <v>False</v>
          </cell>
        </row>
        <row r="201">
          <cell r="A201" t="str">
            <v>U/L Tax Sch Bldg &amp; Ref Bds Ser 2000</v>
          </cell>
          <cell r="B201">
            <v>36739</v>
          </cell>
          <cell r="C201">
            <v>25000</v>
          </cell>
          <cell r="D201">
            <v>46249</v>
          </cell>
          <cell r="E201">
            <v>5.7</v>
          </cell>
          <cell r="F201" t="str">
            <v>Term003</v>
          </cell>
          <cell r="G201" t="str">
            <v>412702MSF</v>
          </cell>
          <cell r="H201">
            <v>0</v>
          </cell>
          <cell r="I201">
            <v>5.71</v>
          </cell>
          <cell r="J201">
            <v>0</v>
          </cell>
          <cell r="K201" t="str">
            <v>False</v>
          </cell>
        </row>
        <row r="202">
          <cell r="A202" t="str">
            <v>U/L Tax Sch Bldg &amp; Ref Bds Ser 2000</v>
          </cell>
          <cell r="B202">
            <v>36739</v>
          </cell>
          <cell r="C202">
            <v>25000</v>
          </cell>
          <cell r="D202">
            <v>46614</v>
          </cell>
          <cell r="E202">
            <v>5.7</v>
          </cell>
          <cell r="F202" t="str">
            <v>Term003</v>
          </cell>
          <cell r="G202" t="str">
            <v>412702MSF</v>
          </cell>
          <cell r="H202">
            <v>0</v>
          </cell>
          <cell r="I202">
            <v>5.71</v>
          </cell>
          <cell r="J202">
            <v>0</v>
          </cell>
          <cell r="K202" t="str">
            <v>False</v>
          </cell>
        </row>
        <row r="203">
          <cell r="A203" t="str">
            <v>U/L Tax Sch Bldg &amp; Ref Bds Ser 2000</v>
          </cell>
          <cell r="B203">
            <v>36739</v>
          </cell>
          <cell r="C203">
            <v>30000</v>
          </cell>
          <cell r="D203">
            <v>46980</v>
          </cell>
          <cell r="E203">
            <v>5.7</v>
          </cell>
          <cell r="F203" t="str">
            <v>Term003</v>
          </cell>
          <cell r="G203" t="str">
            <v>412702MSF</v>
          </cell>
          <cell r="H203">
            <v>0</v>
          </cell>
          <cell r="I203">
            <v>5.71</v>
          </cell>
          <cell r="J203">
            <v>0</v>
          </cell>
          <cell r="K203" t="str">
            <v>False</v>
          </cell>
        </row>
        <row r="204">
          <cell r="A204" t="str">
            <v>U/L Tax Sch Bldg &amp; Ref Bds Ser 2000</v>
          </cell>
          <cell r="B204">
            <v>36739</v>
          </cell>
          <cell r="C204">
            <v>30000</v>
          </cell>
          <cell r="D204">
            <v>47345</v>
          </cell>
          <cell r="E204">
            <v>5.7</v>
          </cell>
          <cell r="F204" t="str">
            <v>Term003</v>
          </cell>
          <cell r="G204" t="str">
            <v>412702MSF</v>
          </cell>
          <cell r="H204">
            <v>0</v>
          </cell>
          <cell r="I204">
            <v>5.71</v>
          </cell>
          <cell r="J204">
            <v>0</v>
          </cell>
          <cell r="K204" t="str">
            <v>False</v>
          </cell>
        </row>
        <row r="205">
          <cell r="A205" t="str">
            <v>U/L Tax Sch Bldg &amp; Ref Bds Ser 2000</v>
          </cell>
          <cell r="B205">
            <v>36739</v>
          </cell>
          <cell r="C205">
            <v>30000</v>
          </cell>
          <cell r="D205">
            <v>47710</v>
          </cell>
          <cell r="E205">
            <v>5.7</v>
          </cell>
          <cell r="F205" t="str">
            <v>Term003</v>
          </cell>
          <cell r="G205" t="str">
            <v>4127023K6</v>
          </cell>
          <cell r="H205">
            <v>0</v>
          </cell>
          <cell r="I205">
            <v>5.71</v>
          </cell>
          <cell r="J205">
            <v>0</v>
          </cell>
          <cell r="K205" t="str">
            <v>True</v>
          </cell>
        </row>
        <row r="206">
          <cell r="A206" t="str">
            <v>U/L Tax Sch Bldg &amp; Ref Bds Ser 2000</v>
          </cell>
          <cell r="B206">
            <v>36739</v>
          </cell>
          <cell r="C206">
            <v>35000</v>
          </cell>
          <cell r="D206">
            <v>48075</v>
          </cell>
          <cell r="E206">
            <v>5.5</v>
          </cell>
          <cell r="F206" t="str">
            <v>Term004</v>
          </cell>
          <cell r="G206" t="str">
            <v>412702MSF</v>
          </cell>
          <cell r="H206">
            <v>0</v>
          </cell>
          <cell r="I206">
            <v>5.74</v>
          </cell>
          <cell r="J206">
            <v>0</v>
          </cell>
          <cell r="K206" t="str">
            <v>False</v>
          </cell>
        </row>
        <row r="207">
          <cell r="A207" t="str">
            <v>U/L Tax Sch Bldg &amp; Ref Bds Ser 2000</v>
          </cell>
          <cell r="B207">
            <v>36739</v>
          </cell>
          <cell r="C207">
            <v>35000</v>
          </cell>
          <cell r="D207">
            <v>48441</v>
          </cell>
          <cell r="E207">
            <v>5.5</v>
          </cell>
          <cell r="F207" t="str">
            <v>Term004</v>
          </cell>
          <cell r="G207" t="str">
            <v>412702MSF</v>
          </cell>
          <cell r="H207">
            <v>0</v>
          </cell>
          <cell r="I207">
            <v>5.74</v>
          </cell>
          <cell r="J207">
            <v>0</v>
          </cell>
          <cell r="K207" t="str">
            <v>False</v>
          </cell>
        </row>
        <row r="208">
          <cell r="A208" t="str">
            <v>U/L Tax Sch Bldg &amp; Ref Bds Ser 2000</v>
          </cell>
          <cell r="B208">
            <v>36739</v>
          </cell>
          <cell r="C208">
            <v>40000</v>
          </cell>
          <cell r="D208">
            <v>48806</v>
          </cell>
          <cell r="E208">
            <v>5.5</v>
          </cell>
          <cell r="F208" t="str">
            <v>Term004</v>
          </cell>
          <cell r="G208" t="str">
            <v>412702MSF</v>
          </cell>
          <cell r="H208">
            <v>0</v>
          </cell>
          <cell r="I208">
            <v>5.74</v>
          </cell>
          <cell r="J208">
            <v>0</v>
          </cell>
          <cell r="K208" t="str">
            <v>False</v>
          </cell>
        </row>
        <row r="209">
          <cell r="A209" t="str">
            <v>U/L Tax Sch Bldg &amp; Ref Bds Ser 2000</v>
          </cell>
          <cell r="B209">
            <v>36739</v>
          </cell>
          <cell r="C209">
            <v>40000</v>
          </cell>
          <cell r="D209">
            <v>49171</v>
          </cell>
          <cell r="E209">
            <v>5.5</v>
          </cell>
          <cell r="F209" t="str">
            <v>Term004</v>
          </cell>
          <cell r="G209" t="str">
            <v>412702MSF</v>
          </cell>
          <cell r="H209">
            <v>0</v>
          </cell>
          <cell r="I209">
            <v>5.74</v>
          </cell>
          <cell r="J209">
            <v>0</v>
          </cell>
          <cell r="K209" t="str">
            <v>False</v>
          </cell>
        </row>
        <row r="210">
          <cell r="A210" t="str">
            <v>U/L Tax Sch Bldg &amp; Ref Bds Ser 2000</v>
          </cell>
          <cell r="B210">
            <v>36739</v>
          </cell>
          <cell r="C210">
            <v>40000</v>
          </cell>
          <cell r="D210">
            <v>49536</v>
          </cell>
          <cell r="E210">
            <v>5.5</v>
          </cell>
          <cell r="F210" t="str">
            <v>Term004</v>
          </cell>
          <cell r="G210" t="str">
            <v>412702R53</v>
          </cell>
          <cell r="H210">
            <v>0</v>
          </cell>
          <cell r="I210">
            <v>5.74</v>
          </cell>
          <cell r="J210">
            <v>0</v>
          </cell>
          <cell r="K210" t="str">
            <v>True</v>
          </cell>
        </row>
        <row r="211">
          <cell r="A211" t="str">
            <v>U/L Tax Sch Bldg Bds Ser 98</v>
          </cell>
          <cell r="B211">
            <v>35841</v>
          </cell>
          <cell r="C211">
            <v>1020000</v>
          </cell>
          <cell r="D211">
            <v>36753</v>
          </cell>
          <cell r="E211">
            <v>6.5</v>
          </cell>
          <cell r="F211" t="str">
            <v>Serial</v>
          </cell>
          <cell r="G211" t="str">
            <v>412702L75</v>
          </cell>
          <cell r="H211">
            <v>0</v>
          </cell>
          <cell r="I211">
            <v>3.8</v>
          </cell>
          <cell r="J211">
            <v>0</v>
          </cell>
          <cell r="K211" t="str">
            <v>False</v>
          </cell>
        </row>
        <row r="212">
          <cell r="A212" t="str">
            <v>U/L Tax Sch Bldg Bds Ser 98</v>
          </cell>
          <cell r="B212">
            <v>35841</v>
          </cell>
          <cell r="C212">
            <v>1075000</v>
          </cell>
          <cell r="D212">
            <v>37118</v>
          </cell>
          <cell r="E212">
            <v>6.5</v>
          </cell>
          <cell r="F212" t="str">
            <v>Serial</v>
          </cell>
          <cell r="G212" t="str">
            <v>412702L83</v>
          </cell>
          <cell r="H212">
            <v>0</v>
          </cell>
          <cell r="I212">
            <v>3.9</v>
          </cell>
          <cell r="J212">
            <v>0</v>
          </cell>
          <cell r="K212" t="str">
            <v>False</v>
          </cell>
        </row>
        <row r="213">
          <cell r="A213" t="str">
            <v>U/L Tax Sch Bldg Bds Ser 98</v>
          </cell>
          <cell r="B213">
            <v>35841</v>
          </cell>
          <cell r="C213">
            <v>1125000</v>
          </cell>
          <cell r="D213">
            <v>37483</v>
          </cell>
          <cell r="E213">
            <v>6.5</v>
          </cell>
          <cell r="F213" t="str">
            <v>Serial</v>
          </cell>
          <cell r="G213" t="str">
            <v>412702L91</v>
          </cell>
          <cell r="H213">
            <v>0</v>
          </cell>
          <cell r="I213">
            <v>4</v>
          </cell>
          <cell r="J213">
            <v>0</v>
          </cell>
          <cell r="K213" t="str">
            <v>False</v>
          </cell>
        </row>
        <row r="214">
          <cell r="A214" t="str">
            <v>U/L Tax Sch Bldg Bds Ser 98</v>
          </cell>
          <cell r="B214">
            <v>35841</v>
          </cell>
          <cell r="C214">
            <v>1185000</v>
          </cell>
          <cell r="D214">
            <v>37848</v>
          </cell>
          <cell r="E214">
            <v>6.5</v>
          </cell>
          <cell r="F214" t="str">
            <v>Serial</v>
          </cell>
          <cell r="G214" t="str">
            <v>412702M25</v>
          </cell>
          <cell r="H214">
            <v>0</v>
          </cell>
          <cell r="I214">
            <v>4.05</v>
          </cell>
          <cell r="J214">
            <v>0</v>
          </cell>
          <cell r="K214" t="str">
            <v>False</v>
          </cell>
        </row>
        <row r="215">
          <cell r="A215" t="str">
            <v>U/L Tax Sch Bldg Bds Ser 98</v>
          </cell>
          <cell r="B215">
            <v>35841</v>
          </cell>
          <cell r="C215">
            <v>1240000</v>
          </cell>
          <cell r="D215">
            <v>38214</v>
          </cell>
          <cell r="E215">
            <v>6.5</v>
          </cell>
          <cell r="F215" t="str">
            <v>Serial</v>
          </cell>
          <cell r="G215" t="str">
            <v>412702M33</v>
          </cell>
          <cell r="H215">
            <v>0</v>
          </cell>
          <cell r="I215">
            <v>4.1500000000000004</v>
          </cell>
          <cell r="J215">
            <v>0</v>
          </cell>
          <cell r="K215" t="str">
            <v>False</v>
          </cell>
        </row>
        <row r="216">
          <cell r="A216" t="str">
            <v>U/L Tax Sch Bldg Bds Ser 98</v>
          </cell>
          <cell r="B216">
            <v>35841</v>
          </cell>
          <cell r="C216">
            <v>1305000</v>
          </cell>
          <cell r="D216">
            <v>38579</v>
          </cell>
          <cell r="E216">
            <v>6.5</v>
          </cell>
          <cell r="F216" t="str">
            <v>Serial</v>
          </cell>
          <cell r="G216" t="str">
            <v>412702M41</v>
          </cell>
          <cell r="H216">
            <v>0</v>
          </cell>
          <cell r="I216">
            <v>4.2</v>
          </cell>
          <cell r="J216">
            <v>0</v>
          </cell>
          <cell r="K216" t="str">
            <v>False</v>
          </cell>
        </row>
        <row r="217">
          <cell r="A217" t="str">
            <v>U/L Tax Sch Bldg Bds Ser 98</v>
          </cell>
          <cell r="B217">
            <v>35841</v>
          </cell>
          <cell r="C217">
            <v>1370000</v>
          </cell>
          <cell r="D217">
            <v>38944</v>
          </cell>
          <cell r="E217">
            <v>6.5</v>
          </cell>
          <cell r="F217" t="str">
            <v>Serial</v>
          </cell>
          <cell r="G217" t="str">
            <v>412702M58</v>
          </cell>
          <cell r="H217">
            <v>0</v>
          </cell>
          <cell r="I217">
            <v>4.25</v>
          </cell>
          <cell r="J217">
            <v>0</v>
          </cell>
          <cell r="K217" t="str">
            <v>False</v>
          </cell>
        </row>
        <row r="218">
          <cell r="A218" t="str">
            <v>U/L Tax Sch Bldg Bds Ser 98</v>
          </cell>
          <cell r="B218">
            <v>35841</v>
          </cell>
          <cell r="C218">
            <v>1440000</v>
          </cell>
          <cell r="D218">
            <v>39309</v>
          </cell>
          <cell r="E218">
            <v>6</v>
          </cell>
          <cell r="F218" t="str">
            <v>Serial</v>
          </cell>
          <cell r="G218" t="str">
            <v>412702M66</v>
          </cell>
          <cell r="H218">
            <v>0</v>
          </cell>
          <cell r="I218">
            <v>4.3</v>
          </cell>
          <cell r="J218">
            <v>0</v>
          </cell>
          <cell r="K218" t="str">
            <v>False</v>
          </cell>
        </row>
        <row r="219">
          <cell r="A219" t="str">
            <v>U/L Tax Sch Bldg Bds Ser 98</v>
          </cell>
          <cell r="B219">
            <v>35841</v>
          </cell>
          <cell r="C219">
            <v>1510000</v>
          </cell>
          <cell r="D219">
            <v>39675</v>
          </cell>
          <cell r="E219">
            <v>6</v>
          </cell>
          <cell r="F219" t="str">
            <v>Serial</v>
          </cell>
          <cell r="G219" t="str">
            <v>412702M74</v>
          </cell>
          <cell r="H219">
            <v>0</v>
          </cell>
          <cell r="I219">
            <v>4.3499999999999996</v>
          </cell>
          <cell r="J219">
            <v>0</v>
          </cell>
          <cell r="K219" t="str">
            <v>False</v>
          </cell>
        </row>
        <row r="220">
          <cell r="A220" t="str">
            <v>U/L Tax Sch Bldg Bds Ser 98</v>
          </cell>
          <cell r="B220">
            <v>35841</v>
          </cell>
          <cell r="C220">
            <v>2710000</v>
          </cell>
          <cell r="D220">
            <v>44058</v>
          </cell>
          <cell r="E220">
            <v>4.5</v>
          </cell>
          <cell r="F220" t="str">
            <v>Term1</v>
          </cell>
          <cell r="G220" t="str">
            <v>412702MSF</v>
          </cell>
          <cell r="H220">
            <v>0</v>
          </cell>
          <cell r="I220">
            <v>5.1100000000000003</v>
          </cell>
          <cell r="J220">
            <v>0</v>
          </cell>
          <cell r="K220" t="str">
            <v>False</v>
          </cell>
        </row>
        <row r="221">
          <cell r="A221" t="str">
            <v>U/L Tax Sch Bldg Bds Ser 98</v>
          </cell>
          <cell r="B221">
            <v>35841</v>
          </cell>
          <cell r="C221">
            <v>2845000</v>
          </cell>
          <cell r="D221">
            <v>44423</v>
          </cell>
          <cell r="E221">
            <v>4.5</v>
          </cell>
          <cell r="F221" t="str">
            <v>Term1</v>
          </cell>
          <cell r="G221" t="str">
            <v>412702MSF</v>
          </cell>
          <cell r="H221">
            <v>0</v>
          </cell>
          <cell r="I221">
            <v>5.1100000000000003</v>
          </cell>
          <cell r="J221">
            <v>0</v>
          </cell>
          <cell r="K221" t="str">
            <v>False</v>
          </cell>
        </row>
        <row r="222">
          <cell r="A222" t="str">
            <v>U/L Tax Sch Bldg Bds Ser 98</v>
          </cell>
          <cell r="B222">
            <v>35841</v>
          </cell>
          <cell r="C222">
            <v>2990000</v>
          </cell>
          <cell r="D222">
            <v>44788</v>
          </cell>
          <cell r="E222">
            <v>4.5</v>
          </cell>
          <cell r="F222" t="str">
            <v>Term1</v>
          </cell>
          <cell r="G222" t="str">
            <v>412702MSF</v>
          </cell>
          <cell r="H222">
            <v>0</v>
          </cell>
          <cell r="I222">
            <v>5.1100000000000003</v>
          </cell>
          <cell r="J222">
            <v>0</v>
          </cell>
          <cell r="K222" t="str">
            <v>False</v>
          </cell>
        </row>
        <row r="223">
          <cell r="A223" t="str">
            <v>U/L Tax Sch Bldg Bds Ser 98</v>
          </cell>
          <cell r="B223">
            <v>35841</v>
          </cell>
          <cell r="C223">
            <v>3140000</v>
          </cell>
          <cell r="D223">
            <v>45153</v>
          </cell>
          <cell r="E223">
            <v>4.5</v>
          </cell>
          <cell r="F223" t="str">
            <v>Term1</v>
          </cell>
          <cell r="G223" t="str">
            <v>412702P63</v>
          </cell>
          <cell r="H223">
            <v>0</v>
          </cell>
          <cell r="I223">
            <v>5.1100000000000003</v>
          </cell>
          <cell r="J223">
            <v>0</v>
          </cell>
          <cell r="K223" t="str">
            <v>True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Elegibility Test"/>
      <sheetName val="Construction Assistance"/>
      <sheetName val="Rev. Transistion Assistance"/>
      <sheetName val="Transition Assistance"/>
      <sheetName val="Median Household Income"/>
    </sheetNames>
    <sheetDataSet>
      <sheetData sheetId="0">
        <row r="8">
          <cell r="D8" t="str">
            <v>National Average</v>
          </cell>
        </row>
        <row r="9">
          <cell r="D9" t="str">
            <v>Southern Region</v>
          </cell>
        </row>
        <row r="10">
          <cell r="D10" t="str">
            <v>Western Region</v>
          </cell>
        </row>
        <row r="11">
          <cell r="D11" t="str">
            <v>Customizable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Req_OS_05_25_08_POS"/>
      <sheetName val="&lt;--Latest"/>
      <sheetName val="Existing Debt_05_25_08"/>
      <sheetName val="ISD_IFA_Summary_05_17_08"/>
      <sheetName val="Tax_Impact_05_17_08_PRE"/>
      <sheetName val="Tax_Impact_05_17_08_A"/>
      <sheetName val="Sources_Uses_of_Funds_12_10_06"/>
      <sheetName val="ISD_IFA_Assumptions_02_23_08"/>
      <sheetName val="Tax_Impact_02_23_08_B"/>
      <sheetName val="Tax_Impact_02_23_08_C"/>
      <sheetName val="Initial IFA 2006-07"/>
      <sheetName val="&lt;--Latest_02_23_08"/>
      <sheetName val="ADA_Region_District"/>
      <sheetName val="Wealth ranke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DISTRICT</v>
          </cell>
          <cell r="C2" t="str">
            <v>DISTRICT NAME</v>
          </cell>
          <cell r="D2" t="str">
            <v>District 2006-2007 ADA</v>
          </cell>
          <cell r="E2" t="str">
            <v>Year</v>
          </cell>
          <cell r="F2" t="str">
            <v>Charter?</v>
          </cell>
          <cell r="G2" t="str">
            <v>Regional 2006-2007 ADA</v>
          </cell>
        </row>
        <row r="3">
          <cell r="B3" t="str">
            <v>001902</v>
          </cell>
          <cell r="C3" t="str">
            <v>CAYUGA ISD</v>
          </cell>
          <cell r="D3">
            <v>544.2059999999999</v>
          </cell>
          <cell r="E3">
            <v>2007</v>
          </cell>
          <cell r="F3" t="str">
            <v>N</v>
          </cell>
          <cell r="G3">
            <v>151669.57299999997</v>
          </cell>
        </row>
        <row r="4">
          <cell r="B4" t="str">
            <v>001903</v>
          </cell>
          <cell r="C4" t="str">
            <v>ELKHART ISD</v>
          </cell>
          <cell r="D4">
            <v>1188.1119999999999</v>
          </cell>
          <cell r="E4">
            <v>2007</v>
          </cell>
          <cell r="F4" t="str">
            <v>N</v>
          </cell>
          <cell r="G4">
            <v>151669.57299999997</v>
          </cell>
        </row>
        <row r="5">
          <cell r="B5" t="str">
            <v>001904</v>
          </cell>
          <cell r="C5" t="str">
            <v>FRANKSTON ISD</v>
          </cell>
          <cell r="D5">
            <v>744.32599999999991</v>
          </cell>
          <cell r="E5">
            <v>2007</v>
          </cell>
          <cell r="F5" t="str">
            <v>N</v>
          </cell>
          <cell r="G5">
            <v>151669.57299999997</v>
          </cell>
        </row>
        <row r="6">
          <cell r="B6" t="str">
            <v>001906</v>
          </cell>
          <cell r="C6" t="str">
            <v>NECHES ISD</v>
          </cell>
          <cell r="D6">
            <v>335.738</v>
          </cell>
          <cell r="E6">
            <v>2007</v>
          </cell>
          <cell r="F6" t="str">
            <v>N</v>
          </cell>
          <cell r="G6">
            <v>151669.57299999997</v>
          </cell>
        </row>
        <row r="7">
          <cell r="B7" t="str">
            <v>001907</v>
          </cell>
          <cell r="C7" t="str">
            <v>PALESTINE ISD</v>
          </cell>
          <cell r="D7">
            <v>3143.5939999999996</v>
          </cell>
          <cell r="E7">
            <v>2007</v>
          </cell>
          <cell r="F7" t="str">
            <v>N</v>
          </cell>
          <cell r="G7">
            <v>151669.57299999997</v>
          </cell>
        </row>
        <row r="8">
          <cell r="B8" t="str">
            <v>001908</v>
          </cell>
          <cell r="C8" t="str">
            <v>WESTWOOD ISD</v>
          </cell>
          <cell r="D8">
            <v>1638.2069999999999</v>
          </cell>
          <cell r="E8">
            <v>2007</v>
          </cell>
          <cell r="F8" t="str">
            <v>N</v>
          </cell>
          <cell r="G8">
            <v>151669.57299999997</v>
          </cell>
        </row>
        <row r="9">
          <cell r="B9" t="str">
            <v>001909</v>
          </cell>
          <cell r="C9" t="str">
            <v>SLOCUM ISD</v>
          </cell>
          <cell r="D9">
            <v>373.39399999999995</v>
          </cell>
          <cell r="E9">
            <v>2007</v>
          </cell>
          <cell r="F9" t="str">
            <v>N</v>
          </cell>
          <cell r="G9">
            <v>151669.57299999997</v>
          </cell>
        </row>
        <row r="10">
          <cell r="B10" t="str">
            <v>002901</v>
          </cell>
          <cell r="C10" t="str">
            <v>ANDREWS ISD</v>
          </cell>
          <cell r="D10">
            <v>2764.9049999999997</v>
          </cell>
          <cell r="E10">
            <v>2007</v>
          </cell>
          <cell r="F10" t="str">
            <v>N</v>
          </cell>
          <cell r="G10">
            <v>69119.320000000007</v>
          </cell>
        </row>
        <row r="11">
          <cell r="B11" t="str">
            <v>003801</v>
          </cell>
          <cell r="C11" t="str">
            <v>PINEYWOODS COMMUNITY ACADEMY</v>
          </cell>
          <cell r="D11">
            <v>247.37099999999995</v>
          </cell>
          <cell r="E11">
            <v>2007</v>
          </cell>
          <cell r="F11" t="str">
            <v>Y</v>
          </cell>
          <cell r="G11">
            <v>151669.57299999997</v>
          </cell>
        </row>
        <row r="12">
          <cell r="B12" t="str">
            <v>003902</v>
          </cell>
          <cell r="C12" t="str">
            <v>HUDSON ISD</v>
          </cell>
          <cell r="D12">
            <v>2292.77</v>
          </cell>
          <cell r="E12">
            <v>2007</v>
          </cell>
          <cell r="F12" t="str">
            <v>N</v>
          </cell>
          <cell r="G12">
            <v>151669.57299999997</v>
          </cell>
        </row>
        <row r="13">
          <cell r="B13" t="str">
            <v>003903</v>
          </cell>
          <cell r="C13" t="str">
            <v>LUFKIN ISD</v>
          </cell>
          <cell r="D13">
            <v>7802.1379999999999</v>
          </cell>
          <cell r="E13">
            <v>2007</v>
          </cell>
          <cell r="F13" t="str">
            <v>N</v>
          </cell>
          <cell r="G13">
            <v>151669.57299999997</v>
          </cell>
        </row>
        <row r="14">
          <cell r="B14" t="str">
            <v>003904</v>
          </cell>
          <cell r="C14" t="str">
            <v>HUNTINGTON ISD</v>
          </cell>
          <cell r="D14">
            <v>1587.838</v>
          </cell>
          <cell r="E14">
            <v>2007</v>
          </cell>
          <cell r="F14" t="str">
            <v>N</v>
          </cell>
          <cell r="G14">
            <v>151669.57299999997</v>
          </cell>
        </row>
        <row r="15">
          <cell r="B15" t="str">
            <v>003905</v>
          </cell>
          <cell r="C15" t="str">
            <v>DIBOLL ISD</v>
          </cell>
          <cell r="D15">
            <v>1726.8319999999999</v>
          </cell>
          <cell r="E15">
            <v>2007</v>
          </cell>
          <cell r="F15" t="str">
            <v>N</v>
          </cell>
          <cell r="G15">
            <v>151669.57299999997</v>
          </cell>
        </row>
        <row r="16">
          <cell r="B16" t="str">
            <v>003906</v>
          </cell>
          <cell r="C16" t="str">
            <v>ZAVALLA ISD</v>
          </cell>
          <cell r="D16">
            <v>438.20899999999995</v>
          </cell>
          <cell r="E16">
            <v>2007</v>
          </cell>
          <cell r="F16" t="str">
            <v>N</v>
          </cell>
          <cell r="G16">
            <v>151669.57299999997</v>
          </cell>
        </row>
        <row r="17">
          <cell r="B17" t="str">
            <v>003907</v>
          </cell>
          <cell r="C17" t="str">
            <v>CENTRAL ISD</v>
          </cell>
          <cell r="D17">
            <v>1528.6969999999999</v>
          </cell>
          <cell r="E17">
            <v>2007</v>
          </cell>
          <cell r="F17" t="str">
            <v>N</v>
          </cell>
          <cell r="G17">
            <v>151669.57299999997</v>
          </cell>
        </row>
        <row r="18">
          <cell r="B18" t="str">
            <v>004901</v>
          </cell>
          <cell r="C18" t="str">
            <v>ARANSAS COUNTY ISD</v>
          </cell>
          <cell r="D18">
            <v>3014.3219999999997</v>
          </cell>
          <cell r="E18">
            <v>2007</v>
          </cell>
          <cell r="F18" t="str">
            <v>N</v>
          </cell>
          <cell r="G18">
            <v>97509.47199999998</v>
          </cell>
        </row>
        <row r="19">
          <cell r="B19" t="str">
            <v>005901</v>
          </cell>
          <cell r="C19" t="str">
            <v>ARCHER CITY ISD</v>
          </cell>
          <cell r="D19">
            <v>458.82</v>
          </cell>
          <cell r="E19">
            <v>2007</v>
          </cell>
          <cell r="F19" t="str">
            <v>N</v>
          </cell>
          <cell r="G19">
            <v>36686.667000000009</v>
          </cell>
        </row>
        <row r="20">
          <cell r="B20" t="str">
            <v>005902</v>
          </cell>
          <cell r="C20" t="str">
            <v>HOLLIDAY ISD</v>
          </cell>
          <cell r="D20">
            <v>801.27099999999996</v>
          </cell>
          <cell r="E20">
            <v>2007</v>
          </cell>
          <cell r="F20" t="str">
            <v>N</v>
          </cell>
          <cell r="G20">
            <v>36686.667000000009</v>
          </cell>
        </row>
        <row r="21">
          <cell r="B21" t="str">
            <v>005904</v>
          </cell>
          <cell r="C21" t="str">
            <v>WINDTHORST ISD</v>
          </cell>
          <cell r="D21">
            <v>502.05500000000001</v>
          </cell>
          <cell r="E21">
            <v>2007</v>
          </cell>
          <cell r="F21" t="str">
            <v>N</v>
          </cell>
          <cell r="G21">
            <v>36686.667000000009</v>
          </cell>
        </row>
        <row r="22">
          <cell r="B22" t="str">
            <v>006902</v>
          </cell>
          <cell r="C22" t="str">
            <v>CLAUDE ISD</v>
          </cell>
          <cell r="D22">
            <v>339.71699999999998</v>
          </cell>
          <cell r="E22">
            <v>2007</v>
          </cell>
          <cell r="F22" t="str">
            <v>N</v>
          </cell>
          <cell r="G22">
            <v>73161.582999999984</v>
          </cell>
        </row>
        <row r="23">
          <cell r="B23" t="str">
            <v>007901</v>
          </cell>
          <cell r="C23" t="str">
            <v>CHARLOTTE ISD</v>
          </cell>
          <cell r="D23">
            <v>493.35399999999998</v>
          </cell>
          <cell r="E23">
            <v>2007</v>
          </cell>
          <cell r="F23" t="str">
            <v>N</v>
          </cell>
          <cell r="G23">
            <v>344012.31599999988</v>
          </cell>
        </row>
        <row r="24">
          <cell r="B24" t="str">
            <v>007902</v>
          </cell>
          <cell r="C24" t="str">
            <v>JOURDANTON ISD</v>
          </cell>
          <cell r="D24">
            <v>1180.694</v>
          </cell>
          <cell r="E24">
            <v>2007</v>
          </cell>
          <cell r="F24" t="str">
            <v>N</v>
          </cell>
          <cell r="G24">
            <v>344012.31599999988</v>
          </cell>
        </row>
        <row r="25">
          <cell r="B25" t="str">
            <v>007904</v>
          </cell>
          <cell r="C25" t="str">
            <v>LYTLE ISD</v>
          </cell>
          <cell r="D25">
            <v>1487.0369999999998</v>
          </cell>
          <cell r="E25">
            <v>2007</v>
          </cell>
          <cell r="F25" t="str">
            <v>N</v>
          </cell>
          <cell r="G25">
            <v>344012.31599999988</v>
          </cell>
        </row>
        <row r="26">
          <cell r="B26" t="str">
            <v>007905</v>
          </cell>
          <cell r="C26" t="str">
            <v>PLEASANTON ISD</v>
          </cell>
          <cell r="D26">
            <v>3196.7369999999996</v>
          </cell>
          <cell r="E26">
            <v>2007</v>
          </cell>
          <cell r="F26" t="str">
            <v>N</v>
          </cell>
          <cell r="G26">
            <v>344012.31599999988</v>
          </cell>
        </row>
        <row r="27">
          <cell r="B27" t="str">
            <v>007906</v>
          </cell>
          <cell r="C27" t="str">
            <v>POTEET ISD</v>
          </cell>
          <cell r="D27">
            <v>1582.9659999999999</v>
          </cell>
          <cell r="E27">
            <v>2007</v>
          </cell>
          <cell r="F27" t="str">
            <v>N</v>
          </cell>
          <cell r="G27">
            <v>344012.31599999988</v>
          </cell>
        </row>
        <row r="28">
          <cell r="B28" t="str">
            <v>008901</v>
          </cell>
          <cell r="C28" t="str">
            <v>BELLVILLE ISD</v>
          </cell>
          <cell r="D28">
            <v>2057.7189999999996</v>
          </cell>
          <cell r="E28">
            <v>2007</v>
          </cell>
          <cell r="F28" t="str">
            <v>N</v>
          </cell>
          <cell r="G28">
            <v>145717.97399999999</v>
          </cell>
        </row>
        <row r="29">
          <cell r="B29" t="str">
            <v>008902</v>
          </cell>
          <cell r="C29" t="str">
            <v>SEALY ISD</v>
          </cell>
          <cell r="D29">
            <v>2454.7469999999998</v>
          </cell>
          <cell r="E29">
            <v>2007</v>
          </cell>
          <cell r="F29" t="str">
            <v>N</v>
          </cell>
          <cell r="G29">
            <v>145717.97399999999</v>
          </cell>
        </row>
        <row r="30">
          <cell r="B30" t="str">
            <v>008903</v>
          </cell>
          <cell r="C30" t="str">
            <v>BRAZOS ISD</v>
          </cell>
          <cell r="D30">
            <v>779.39</v>
          </cell>
          <cell r="E30">
            <v>2007</v>
          </cell>
          <cell r="F30" t="str">
            <v>N</v>
          </cell>
          <cell r="G30">
            <v>145717.97399999999</v>
          </cell>
        </row>
        <row r="31">
          <cell r="B31" t="str">
            <v>009901</v>
          </cell>
          <cell r="C31" t="str">
            <v>MULESHOE ISD</v>
          </cell>
          <cell r="D31">
            <v>1385.67</v>
          </cell>
          <cell r="E31">
            <v>2007</v>
          </cell>
          <cell r="F31" t="str">
            <v>N</v>
          </cell>
          <cell r="G31">
            <v>72089.289999999994</v>
          </cell>
        </row>
        <row r="32">
          <cell r="B32" t="str">
            <v>010901</v>
          </cell>
          <cell r="C32" t="str">
            <v>MEDINA ISD</v>
          </cell>
          <cell r="D32">
            <v>329.03</v>
          </cell>
          <cell r="E32">
            <v>2007</v>
          </cell>
          <cell r="F32" t="str">
            <v>N</v>
          </cell>
          <cell r="G32">
            <v>344012.31599999988</v>
          </cell>
        </row>
        <row r="33">
          <cell r="B33" t="str">
            <v>010902</v>
          </cell>
          <cell r="C33" t="str">
            <v>BANDERA ISD</v>
          </cell>
          <cell r="D33">
            <v>2348.1219999999998</v>
          </cell>
          <cell r="E33">
            <v>2007</v>
          </cell>
          <cell r="F33" t="str">
            <v>N</v>
          </cell>
          <cell r="G33">
            <v>344012.31599999988</v>
          </cell>
        </row>
        <row r="34">
          <cell r="B34" t="str">
            <v>011901</v>
          </cell>
          <cell r="C34" t="str">
            <v>BASTROP ISD</v>
          </cell>
          <cell r="D34">
            <v>7530.6619999999994</v>
          </cell>
          <cell r="E34">
            <v>2007</v>
          </cell>
          <cell r="F34" t="str">
            <v>N</v>
          </cell>
          <cell r="G34">
            <v>309296.69599999994</v>
          </cell>
        </row>
        <row r="35">
          <cell r="B35" t="str">
            <v>011902</v>
          </cell>
          <cell r="C35" t="str">
            <v>ELGIN ISD</v>
          </cell>
          <cell r="D35">
            <v>3286.7809999999999</v>
          </cell>
          <cell r="E35">
            <v>2007</v>
          </cell>
          <cell r="F35" t="str">
            <v>N</v>
          </cell>
          <cell r="G35">
            <v>309296.69599999994</v>
          </cell>
        </row>
        <row r="36">
          <cell r="B36" t="str">
            <v>011904</v>
          </cell>
          <cell r="C36" t="str">
            <v>SMITHVILLE ISD</v>
          </cell>
          <cell r="D36">
            <v>1644.075</v>
          </cell>
          <cell r="E36">
            <v>2007</v>
          </cell>
          <cell r="F36" t="str">
            <v>N</v>
          </cell>
          <cell r="G36">
            <v>309296.69599999994</v>
          </cell>
        </row>
        <row r="37">
          <cell r="B37" t="str">
            <v>011905</v>
          </cell>
          <cell r="C37" t="str">
            <v>MCDADE ISD</v>
          </cell>
          <cell r="D37">
            <v>192.14500000000001</v>
          </cell>
          <cell r="E37">
            <v>2007</v>
          </cell>
          <cell r="F37" t="str">
            <v>N</v>
          </cell>
          <cell r="G37">
            <v>309296.69599999994</v>
          </cell>
        </row>
        <row r="38">
          <cell r="B38" t="str">
            <v>012901</v>
          </cell>
          <cell r="C38" t="str">
            <v>SEYMOUR ISD</v>
          </cell>
          <cell r="D38">
            <v>586.97099999999989</v>
          </cell>
          <cell r="E38">
            <v>2007</v>
          </cell>
          <cell r="F38" t="str">
            <v>N</v>
          </cell>
          <cell r="G38">
            <v>36686.667000000009</v>
          </cell>
        </row>
        <row r="39">
          <cell r="B39" t="str">
            <v>013801</v>
          </cell>
          <cell r="C39" t="str">
            <v>ST MARY'S ACADEMY CHARTER SCHO</v>
          </cell>
          <cell r="D39">
            <v>266.61399999999998</v>
          </cell>
          <cell r="E39">
            <v>2007</v>
          </cell>
          <cell r="F39" t="str">
            <v>Y</v>
          </cell>
          <cell r="G39">
            <v>97509.47199999998</v>
          </cell>
        </row>
        <row r="40">
          <cell r="B40" t="str">
            <v>013901</v>
          </cell>
          <cell r="C40" t="str">
            <v>BEEVILLE ISD</v>
          </cell>
          <cell r="D40">
            <v>3290.1869999999999</v>
          </cell>
          <cell r="E40">
            <v>2007</v>
          </cell>
          <cell r="F40" t="str">
            <v>N</v>
          </cell>
          <cell r="G40">
            <v>97509.47199999998</v>
          </cell>
        </row>
        <row r="41">
          <cell r="B41" t="str">
            <v>013902</v>
          </cell>
          <cell r="C41" t="str">
            <v>PAWNEE ISD</v>
          </cell>
          <cell r="D41">
            <v>127.73099999999999</v>
          </cell>
          <cell r="E41">
            <v>2007</v>
          </cell>
          <cell r="F41" t="str">
            <v>N</v>
          </cell>
          <cell r="G41">
            <v>97509.47199999998</v>
          </cell>
        </row>
        <row r="42">
          <cell r="B42" t="str">
            <v>013903</v>
          </cell>
          <cell r="C42" t="str">
            <v>PETTUS ISD</v>
          </cell>
          <cell r="D42">
            <v>368.42699999999996</v>
          </cell>
          <cell r="E42">
            <v>2007</v>
          </cell>
          <cell r="F42" t="str">
            <v>N</v>
          </cell>
          <cell r="G42">
            <v>97509.47199999998</v>
          </cell>
        </row>
        <row r="43">
          <cell r="B43" t="str">
            <v>013905</v>
          </cell>
          <cell r="C43" t="str">
            <v>SKIDMORE-TYNAN ISD</v>
          </cell>
          <cell r="D43">
            <v>728.46</v>
          </cell>
          <cell r="E43">
            <v>2007</v>
          </cell>
          <cell r="F43" t="str">
            <v>N</v>
          </cell>
          <cell r="G43">
            <v>97509.47199999998</v>
          </cell>
        </row>
        <row r="44">
          <cell r="B44" t="str">
            <v>014801</v>
          </cell>
          <cell r="C44" t="str">
            <v>RICHARD MILBURN ALTER HIGH SCH</v>
          </cell>
          <cell r="D44">
            <v>145.97099999999998</v>
          </cell>
          <cell r="E44">
            <v>2007</v>
          </cell>
          <cell r="F44" t="str">
            <v>Y</v>
          </cell>
          <cell r="G44">
            <v>136448.69199999998</v>
          </cell>
        </row>
        <row r="45">
          <cell r="B45" t="str">
            <v>014802</v>
          </cell>
          <cell r="C45" t="str">
            <v>TRANSFORMATIVE CHARTER ACADEMY</v>
          </cell>
          <cell r="D45">
            <v>74.765999999999991</v>
          </cell>
          <cell r="E45">
            <v>2007</v>
          </cell>
          <cell r="F45" t="str">
            <v>Y</v>
          </cell>
          <cell r="G45">
            <v>136448.69199999998</v>
          </cell>
        </row>
        <row r="46">
          <cell r="B46" t="str">
            <v>014803</v>
          </cell>
          <cell r="C46" t="str">
            <v>TEMPLE EDUCATION CENTER</v>
          </cell>
          <cell r="D46">
            <v>85.420999999999992</v>
          </cell>
          <cell r="E46">
            <v>2007</v>
          </cell>
          <cell r="F46" t="str">
            <v>Y</v>
          </cell>
          <cell r="G46">
            <v>136448.69199999998</v>
          </cell>
        </row>
        <row r="47">
          <cell r="B47" t="str">
            <v>014804</v>
          </cell>
          <cell r="C47" t="str">
            <v>CEDAR CREST SCHOOL</v>
          </cell>
          <cell r="D47">
            <v>74.395999999999987</v>
          </cell>
          <cell r="E47">
            <v>2007</v>
          </cell>
          <cell r="F47" t="str">
            <v>Y</v>
          </cell>
          <cell r="G47">
            <v>136448.69199999998</v>
          </cell>
        </row>
        <row r="48">
          <cell r="B48" t="str">
            <v>014901</v>
          </cell>
          <cell r="C48" t="str">
            <v>ACADEMY ISD</v>
          </cell>
          <cell r="D48">
            <v>944.7109999999999</v>
          </cell>
          <cell r="E48">
            <v>2007</v>
          </cell>
          <cell r="F48" t="str">
            <v>N</v>
          </cell>
          <cell r="G48">
            <v>136448.69199999998</v>
          </cell>
        </row>
        <row r="49">
          <cell r="B49" t="str">
            <v>014902</v>
          </cell>
          <cell r="C49" t="str">
            <v>BARTLETT ISD</v>
          </cell>
          <cell r="D49">
            <v>372.23899999999998</v>
          </cell>
          <cell r="E49">
            <v>2007</v>
          </cell>
          <cell r="F49" t="str">
            <v>N</v>
          </cell>
          <cell r="G49">
            <v>136448.69199999998</v>
          </cell>
        </row>
        <row r="50">
          <cell r="B50" t="str">
            <v>014903</v>
          </cell>
          <cell r="C50" t="str">
            <v>BELTON ISD</v>
          </cell>
          <cell r="D50">
            <v>7378.8249999999998</v>
          </cell>
          <cell r="E50">
            <v>2007</v>
          </cell>
          <cell r="F50" t="str">
            <v>N</v>
          </cell>
          <cell r="G50">
            <v>136448.69199999998</v>
          </cell>
        </row>
        <row r="51">
          <cell r="B51" t="str">
            <v>014905</v>
          </cell>
          <cell r="C51" t="str">
            <v>HOLLAND ISD</v>
          </cell>
          <cell r="D51">
            <v>529.45500000000004</v>
          </cell>
          <cell r="E51">
            <v>2007</v>
          </cell>
          <cell r="F51" t="str">
            <v>N</v>
          </cell>
          <cell r="G51">
            <v>136448.69199999998</v>
          </cell>
        </row>
        <row r="52">
          <cell r="B52" t="str">
            <v>014906</v>
          </cell>
          <cell r="C52" t="str">
            <v>KILLEEN ISD</v>
          </cell>
          <cell r="D52">
            <v>33596.375999999997</v>
          </cell>
          <cell r="E52">
            <v>2007</v>
          </cell>
          <cell r="F52" t="str">
            <v>N</v>
          </cell>
          <cell r="G52">
            <v>136448.69199999998</v>
          </cell>
        </row>
        <row r="53">
          <cell r="B53" t="str">
            <v>014907</v>
          </cell>
          <cell r="C53" t="str">
            <v>ROGERS ISD</v>
          </cell>
          <cell r="D53">
            <v>787.94</v>
          </cell>
          <cell r="E53">
            <v>2007</v>
          </cell>
          <cell r="F53" t="str">
            <v>N</v>
          </cell>
          <cell r="G53">
            <v>136448.69199999998</v>
          </cell>
        </row>
        <row r="54">
          <cell r="B54" t="str">
            <v>014908</v>
          </cell>
          <cell r="C54" t="str">
            <v>SALADO ISD</v>
          </cell>
          <cell r="D54">
            <v>1171.2489999999998</v>
          </cell>
          <cell r="E54">
            <v>2007</v>
          </cell>
          <cell r="F54" t="str">
            <v>N</v>
          </cell>
          <cell r="G54">
            <v>136448.69199999998</v>
          </cell>
        </row>
        <row r="55">
          <cell r="B55" t="str">
            <v>014909</v>
          </cell>
          <cell r="C55" t="str">
            <v>TEMPLE ISD</v>
          </cell>
          <cell r="D55">
            <v>7637.9589999999998</v>
          </cell>
          <cell r="E55">
            <v>2007</v>
          </cell>
          <cell r="F55" t="str">
            <v>N</v>
          </cell>
          <cell r="G55">
            <v>136448.69199999998</v>
          </cell>
        </row>
        <row r="56">
          <cell r="B56" t="str">
            <v>014910</v>
          </cell>
          <cell r="C56" t="str">
            <v>TROY ISD</v>
          </cell>
          <cell r="D56">
            <v>1202.088</v>
          </cell>
          <cell r="E56">
            <v>2007</v>
          </cell>
          <cell r="F56" t="str">
            <v>N</v>
          </cell>
          <cell r="G56">
            <v>136448.69199999998</v>
          </cell>
        </row>
        <row r="57">
          <cell r="B57" t="str">
            <v>015801</v>
          </cell>
          <cell r="C57" t="str">
            <v>POR VIDA ACADEMY</v>
          </cell>
          <cell r="D57">
            <v>257.94499999999999</v>
          </cell>
          <cell r="E57">
            <v>2007</v>
          </cell>
          <cell r="F57" t="str">
            <v>Y</v>
          </cell>
          <cell r="G57">
            <v>344012.31599999988</v>
          </cell>
        </row>
        <row r="58">
          <cell r="B58" t="str">
            <v>015802</v>
          </cell>
          <cell r="C58" t="str">
            <v>GEORGE GERVIN ACADEMY</v>
          </cell>
          <cell r="D58">
            <v>442.74899999999968</v>
          </cell>
          <cell r="E58">
            <v>2007</v>
          </cell>
          <cell r="F58" t="str">
            <v>Y</v>
          </cell>
          <cell r="G58">
            <v>344012.31599999988</v>
          </cell>
        </row>
        <row r="59">
          <cell r="B59" t="str">
            <v>015803</v>
          </cell>
          <cell r="C59" t="str">
            <v>HIGGS CARTER KING GIFTED &amp; TAL</v>
          </cell>
          <cell r="D59">
            <v>286.93599999999986</v>
          </cell>
          <cell r="E59">
            <v>2007</v>
          </cell>
          <cell r="F59" t="str">
            <v>Y</v>
          </cell>
          <cell r="G59">
            <v>344012.31599999988</v>
          </cell>
        </row>
        <row r="60">
          <cell r="B60" t="str">
            <v>015805</v>
          </cell>
          <cell r="C60" t="str">
            <v>NEW FRONTIERS CHARTER SCHOOL</v>
          </cell>
          <cell r="D60">
            <v>592.21</v>
          </cell>
          <cell r="E60">
            <v>2007</v>
          </cell>
          <cell r="F60" t="str">
            <v>Y</v>
          </cell>
          <cell r="G60">
            <v>344012.31599999988</v>
          </cell>
        </row>
        <row r="61">
          <cell r="B61" t="str">
            <v>015806</v>
          </cell>
          <cell r="C61" t="str">
            <v>SCHOOL OF EXCELLENCE IN EDUCAT</v>
          </cell>
          <cell r="D61">
            <v>2168.5519999999992</v>
          </cell>
          <cell r="E61">
            <v>2007</v>
          </cell>
          <cell r="F61" t="str">
            <v>Y</v>
          </cell>
          <cell r="G61">
            <v>344012.31599999988</v>
          </cell>
        </row>
        <row r="62">
          <cell r="B62" t="str">
            <v>015807</v>
          </cell>
          <cell r="C62" t="str">
            <v>SOUTHWEST PREPARATORY SCHOOL</v>
          </cell>
          <cell r="D62">
            <v>892.94899999999961</v>
          </cell>
          <cell r="E62">
            <v>2007</v>
          </cell>
          <cell r="F62" t="str">
            <v>Y</v>
          </cell>
          <cell r="G62">
            <v>344012.31599999988</v>
          </cell>
        </row>
        <row r="63">
          <cell r="B63" t="str">
            <v>015808</v>
          </cell>
          <cell r="C63" t="str">
            <v>JOHN H WOOD JR PUBLIC CHARTER</v>
          </cell>
          <cell r="D63">
            <v>245.559</v>
          </cell>
          <cell r="E63">
            <v>2007</v>
          </cell>
          <cell r="F63" t="str">
            <v>Y</v>
          </cell>
          <cell r="G63">
            <v>344012.31599999988</v>
          </cell>
        </row>
        <row r="64">
          <cell r="B64" t="str">
            <v>015809</v>
          </cell>
          <cell r="C64" t="str">
            <v>BEXAR COUNTY ACADEMY</v>
          </cell>
          <cell r="D64">
            <v>418.66</v>
          </cell>
          <cell r="E64">
            <v>2007</v>
          </cell>
          <cell r="F64" t="str">
            <v>Y</v>
          </cell>
          <cell r="G64">
            <v>344012.31599999988</v>
          </cell>
        </row>
        <row r="65">
          <cell r="B65" t="str">
            <v>015811</v>
          </cell>
          <cell r="C65" t="str">
            <v>LA ESCUELA DE LAS AMERICAS</v>
          </cell>
          <cell r="D65">
            <v>103.47399999999999</v>
          </cell>
          <cell r="E65">
            <v>2007</v>
          </cell>
          <cell r="F65" t="str">
            <v>Y</v>
          </cell>
          <cell r="G65">
            <v>344012.31599999988</v>
          </cell>
        </row>
        <row r="66">
          <cell r="B66" t="str">
            <v>015812</v>
          </cell>
          <cell r="C66" t="str">
            <v>GEORGE I SANCHEZ CHARTER HS SA</v>
          </cell>
          <cell r="D66">
            <v>102.52500000000001</v>
          </cell>
          <cell r="E66">
            <v>2007</v>
          </cell>
          <cell r="F66" t="str">
            <v>Y</v>
          </cell>
          <cell r="G66">
            <v>344012.31599999988</v>
          </cell>
        </row>
        <row r="67">
          <cell r="B67" t="str">
            <v>015813</v>
          </cell>
          <cell r="C67" t="str">
            <v>GUARDIAN ANGEL PERFORMANCE ART</v>
          </cell>
          <cell r="D67">
            <v>8.3609999999999989</v>
          </cell>
          <cell r="E67">
            <v>2007</v>
          </cell>
          <cell r="F67" t="str">
            <v>Y</v>
          </cell>
          <cell r="G67">
            <v>344012.31599999988</v>
          </cell>
        </row>
        <row r="68">
          <cell r="B68" t="str">
            <v>015814</v>
          </cell>
          <cell r="C68" t="str">
            <v>POSITIVE SOLUTIONS CHARTER SCH</v>
          </cell>
          <cell r="D68">
            <v>111.63</v>
          </cell>
          <cell r="E68">
            <v>2007</v>
          </cell>
          <cell r="F68" t="str">
            <v>Y</v>
          </cell>
          <cell r="G68">
            <v>344012.31599999988</v>
          </cell>
        </row>
        <row r="69">
          <cell r="B69" t="str">
            <v>015815</v>
          </cell>
          <cell r="C69" t="str">
            <v>RADIANCE ACADEMY OF LEARNING</v>
          </cell>
          <cell r="D69">
            <v>420.90499999999997</v>
          </cell>
          <cell r="E69">
            <v>2007</v>
          </cell>
          <cell r="F69" t="str">
            <v>Y</v>
          </cell>
          <cell r="G69">
            <v>344012.31599999988</v>
          </cell>
        </row>
        <row r="70">
          <cell r="B70" t="str">
            <v>015816</v>
          </cell>
          <cell r="C70" t="str">
            <v>ACADEMY OF CAREERS AND TECHNOL</v>
          </cell>
          <cell r="D70">
            <v>182.04799999999997</v>
          </cell>
          <cell r="E70">
            <v>2007</v>
          </cell>
          <cell r="F70" t="str">
            <v>Y</v>
          </cell>
          <cell r="G70">
            <v>344012.31599999988</v>
          </cell>
        </row>
        <row r="71">
          <cell r="B71" t="str">
            <v>015817</v>
          </cell>
          <cell r="C71" t="str">
            <v>SAN ANTONIO CAN HIGH SCHOOL</v>
          </cell>
          <cell r="D71">
            <v>344.47199999999998</v>
          </cell>
          <cell r="E71">
            <v>2007</v>
          </cell>
          <cell r="F71" t="str">
            <v>Y</v>
          </cell>
          <cell r="G71">
            <v>344012.31599999988</v>
          </cell>
        </row>
        <row r="72">
          <cell r="B72" t="str">
            <v>015819</v>
          </cell>
          <cell r="C72" t="str">
            <v>SHEKINAH RADIANCE ACADEMY</v>
          </cell>
          <cell r="D72">
            <v>784.1069999999994</v>
          </cell>
          <cell r="E72">
            <v>2007</v>
          </cell>
          <cell r="F72" t="str">
            <v>Y</v>
          </cell>
          <cell r="G72">
            <v>344012.31599999988</v>
          </cell>
        </row>
        <row r="73">
          <cell r="B73" t="str">
            <v>015820</v>
          </cell>
          <cell r="C73" t="str">
            <v>SAN ANTONIO SCHOOL FOR INQUIRY</v>
          </cell>
          <cell r="D73">
            <v>232.47399999999996</v>
          </cell>
          <cell r="E73">
            <v>2007</v>
          </cell>
          <cell r="F73" t="str">
            <v>Y</v>
          </cell>
          <cell r="G73">
            <v>344012.31599999988</v>
          </cell>
        </row>
        <row r="74">
          <cell r="B74" t="str">
            <v>015822</v>
          </cell>
          <cell r="C74" t="str">
            <v>JUBILEE ACADEMIC CENTER</v>
          </cell>
          <cell r="D74">
            <v>436.66199999999952</v>
          </cell>
          <cell r="E74">
            <v>2007</v>
          </cell>
          <cell r="F74" t="str">
            <v>Y</v>
          </cell>
          <cell r="G74">
            <v>344012.31599999988</v>
          </cell>
        </row>
        <row r="75">
          <cell r="B75" t="str">
            <v>015823</v>
          </cell>
          <cell r="C75" t="str">
            <v>SAN ANTONIO TECHNOLOGY  ACADEM</v>
          </cell>
          <cell r="D75">
            <v>69.998999999999995</v>
          </cell>
          <cell r="E75">
            <v>2007</v>
          </cell>
          <cell r="F75" t="str">
            <v>Y</v>
          </cell>
          <cell r="G75">
            <v>344012.31599999988</v>
          </cell>
        </row>
        <row r="76">
          <cell r="B76" t="str">
            <v>015824</v>
          </cell>
          <cell r="C76" t="str">
            <v>SAN ANTONIO PREPARATORY ACADEM</v>
          </cell>
          <cell r="D76">
            <v>216.93699999999998</v>
          </cell>
          <cell r="E76">
            <v>2007</v>
          </cell>
          <cell r="F76" t="str">
            <v>Y</v>
          </cell>
          <cell r="G76">
            <v>344012.31599999988</v>
          </cell>
        </row>
        <row r="77">
          <cell r="B77" t="str">
            <v>015825</v>
          </cell>
          <cell r="C77" t="str">
            <v>LIGHTHOUSE CHARTER SCHOOL</v>
          </cell>
          <cell r="D77">
            <v>60.045000000000002</v>
          </cell>
          <cell r="E77">
            <v>2007</v>
          </cell>
          <cell r="F77" t="str">
            <v>Y</v>
          </cell>
          <cell r="G77">
            <v>344012.31599999988</v>
          </cell>
        </row>
        <row r="78">
          <cell r="B78" t="str">
            <v>015826</v>
          </cell>
          <cell r="C78" t="str">
            <v>KIPP ASPIRE ACADEMY</v>
          </cell>
          <cell r="D78">
            <v>300.68199999999996</v>
          </cell>
          <cell r="E78">
            <v>2007</v>
          </cell>
          <cell r="F78" t="str">
            <v>Y</v>
          </cell>
          <cell r="G78">
            <v>344012.31599999988</v>
          </cell>
        </row>
        <row r="79">
          <cell r="B79" t="str">
            <v>015827</v>
          </cell>
          <cell r="C79" t="str">
            <v>SCHOOL OF SCIENCE AND TECHNOLO</v>
          </cell>
          <cell r="D79">
            <v>323.57599999999996</v>
          </cell>
          <cell r="E79">
            <v>2007</v>
          </cell>
          <cell r="F79" t="str">
            <v>Y</v>
          </cell>
          <cell r="G79">
            <v>344012.31599999988</v>
          </cell>
        </row>
        <row r="80">
          <cell r="B80" t="str">
            <v>015828</v>
          </cell>
          <cell r="C80" t="str">
            <v>HARMONY SCIENCE ACAD (SAN ANTO</v>
          </cell>
          <cell r="D80">
            <v>276.59399999999999</v>
          </cell>
          <cell r="E80">
            <v>2007</v>
          </cell>
          <cell r="F80" t="str">
            <v>Y</v>
          </cell>
          <cell r="G80">
            <v>344012.31599999988</v>
          </cell>
        </row>
        <row r="81">
          <cell r="B81" t="str">
            <v>015829</v>
          </cell>
          <cell r="C81" t="str">
            <v>GENERAL ALFRED A VALENZUELA IN</v>
          </cell>
          <cell r="D81">
            <v>26.95</v>
          </cell>
          <cell r="E81">
            <v>2007</v>
          </cell>
          <cell r="F81" t="str">
            <v>Y</v>
          </cell>
          <cell r="G81">
            <v>344012.31599999988</v>
          </cell>
        </row>
        <row r="82">
          <cell r="B82" t="str">
            <v>015830</v>
          </cell>
          <cell r="C82" t="str">
            <v>BROOKS ACADEMY OF SCIENCE AND</v>
          </cell>
          <cell r="D82">
            <v>222.38099999999997</v>
          </cell>
          <cell r="E82">
            <v>2007</v>
          </cell>
          <cell r="F82" t="str">
            <v>Y</v>
          </cell>
          <cell r="G82">
            <v>344012.31599999988</v>
          </cell>
        </row>
        <row r="83">
          <cell r="B83" t="str">
            <v>015901</v>
          </cell>
          <cell r="C83" t="str">
            <v>ALAMO HEIGHTS ISD</v>
          </cell>
          <cell r="D83">
            <v>4270.875</v>
          </cell>
          <cell r="E83">
            <v>2007</v>
          </cell>
          <cell r="F83" t="str">
            <v>N</v>
          </cell>
          <cell r="G83">
            <v>344012.31599999988</v>
          </cell>
        </row>
        <row r="84">
          <cell r="B84" t="str">
            <v>015904</v>
          </cell>
          <cell r="C84" t="str">
            <v>HARLANDALE ISD</v>
          </cell>
          <cell r="D84">
            <v>12975.67</v>
          </cell>
          <cell r="E84">
            <v>2007</v>
          </cell>
          <cell r="F84" t="str">
            <v>N</v>
          </cell>
          <cell r="G84">
            <v>344012.31599999988</v>
          </cell>
        </row>
        <row r="85">
          <cell r="B85" t="str">
            <v>015905</v>
          </cell>
          <cell r="C85" t="str">
            <v>EDGEWOOD ISD</v>
          </cell>
          <cell r="D85">
            <v>10814.186</v>
          </cell>
          <cell r="E85">
            <v>2007</v>
          </cell>
          <cell r="F85" t="str">
            <v>N</v>
          </cell>
          <cell r="G85">
            <v>344012.31599999988</v>
          </cell>
        </row>
        <row r="86">
          <cell r="B86" t="str">
            <v>015906</v>
          </cell>
          <cell r="C86" t="str">
            <v>RANDOLPH FIELD ISD</v>
          </cell>
          <cell r="D86">
            <v>1099.6669999999999</v>
          </cell>
          <cell r="E86">
            <v>2007</v>
          </cell>
          <cell r="F86" t="str">
            <v>N</v>
          </cell>
          <cell r="G86">
            <v>344012.31599999988</v>
          </cell>
        </row>
        <row r="87">
          <cell r="B87" t="str">
            <v>015907</v>
          </cell>
          <cell r="C87" t="str">
            <v>SAN ANTONIO ISD</v>
          </cell>
          <cell r="D87">
            <v>49961.284</v>
          </cell>
          <cell r="E87">
            <v>2007</v>
          </cell>
          <cell r="F87" t="str">
            <v>N</v>
          </cell>
          <cell r="G87">
            <v>344012.31599999988</v>
          </cell>
        </row>
        <row r="88">
          <cell r="B88" t="str">
            <v>015908</v>
          </cell>
          <cell r="C88" t="str">
            <v>SOUTH SAN ANTONIO ISD</v>
          </cell>
          <cell r="D88">
            <v>8916.4209999999985</v>
          </cell>
          <cell r="E88">
            <v>2007</v>
          </cell>
          <cell r="F88" t="str">
            <v>N</v>
          </cell>
          <cell r="G88">
            <v>344012.31599999988</v>
          </cell>
        </row>
        <row r="89">
          <cell r="B89" t="str">
            <v>015909</v>
          </cell>
          <cell r="C89" t="str">
            <v>SOMERSET ISD</v>
          </cell>
          <cell r="D89">
            <v>3176.9249999999997</v>
          </cell>
          <cell r="E89">
            <v>2007</v>
          </cell>
          <cell r="F89" t="str">
            <v>N</v>
          </cell>
          <cell r="G89">
            <v>344012.31599999988</v>
          </cell>
        </row>
        <row r="90">
          <cell r="B90" t="str">
            <v>015910</v>
          </cell>
          <cell r="C90" t="str">
            <v>NORTH EAST ISD</v>
          </cell>
          <cell r="D90">
            <v>57307.816999999995</v>
          </cell>
          <cell r="E90">
            <v>2007</v>
          </cell>
          <cell r="F90" t="str">
            <v>N</v>
          </cell>
          <cell r="G90">
            <v>344012.31599999988</v>
          </cell>
        </row>
        <row r="91">
          <cell r="B91" t="str">
            <v>015911</v>
          </cell>
          <cell r="C91" t="str">
            <v>EAST CENTRAL ISD</v>
          </cell>
          <cell r="D91">
            <v>7893.0539999999992</v>
          </cell>
          <cell r="E91">
            <v>2007</v>
          </cell>
          <cell r="F91" t="str">
            <v>N</v>
          </cell>
          <cell r="G91">
            <v>344012.31599999988</v>
          </cell>
        </row>
        <row r="92">
          <cell r="B92" t="str">
            <v>015912</v>
          </cell>
          <cell r="C92" t="str">
            <v>SOUTHWEST ISD</v>
          </cell>
          <cell r="D92">
            <v>9686.3729999999996</v>
          </cell>
          <cell r="E92">
            <v>2007</v>
          </cell>
          <cell r="F92" t="str">
            <v>N</v>
          </cell>
          <cell r="G92">
            <v>344012.31599999988</v>
          </cell>
        </row>
        <row r="93">
          <cell r="B93" t="str">
            <v>015913</v>
          </cell>
          <cell r="C93" t="str">
            <v>LACKLAND ISD</v>
          </cell>
          <cell r="D93">
            <v>782.14399999999989</v>
          </cell>
          <cell r="E93">
            <v>2007</v>
          </cell>
          <cell r="F93" t="str">
            <v>N</v>
          </cell>
          <cell r="G93">
            <v>344012.31599999988</v>
          </cell>
        </row>
        <row r="94">
          <cell r="B94" t="str">
            <v>015914</v>
          </cell>
          <cell r="C94" t="str">
            <v>FT SAM HOUSTON ISD</v>
          </cell>
          <cell r="D94">
            <v>1267.2479999999998</v>
          </cell>
          <cell r="E94">
            <v>2007</v>
          </cell>
          <cell r="F94" t="str">
            <v>N</v>
          </cell>
          <cell r="G94">
            <v>344012.31599999988</v>
          </cell>
        </row>
        <row r="95">
          <cell r="B95" t="str">
            <v>015915</v>
          </cell>
          <cell r="C95" t="str">
            <v>NORTHSIDE ISD</v>
          </cell>
          <cell r="D95">
            <v>76413.09199999999</v>
          </cell>
          <cell r="E95">
            <v>2007</v>
          </cell>
          <cell r="F95" t="str">
            <v>N</v>
          </cell>
          <cell r="G95">
            <v>344012.31599999988</v>
          </cell>
        </row>
        <row r="96">
          <cell r="B96" t="str">
            <v>015916</v>
          </cell>
          <cell r="C96" t="str">
            <v>JUDSON ISD</v>
          </cell>
          <cell r="D96">
            <v>18870.069</v>
          </cell>
          <cell r="E96">
            <v>2007</v>
          </cell>
          <cell r="F96" t="str">
            <v>N</v>
          </cell>
          <cell r="G96">
            <v>344012.31599999988</v>
          </cell>
        </row>
        <row r="97">
          <cell r="B97" t="str">
            <v>015917</v>
          </cell>
          <cell r="C97" t="str">
            <v>SOUTHSIDE ISD</v>
          </cell>
          <cell r="D97">
            <v>4539.1429999999991</v>
          </cell>
          <cell r="E97">
            <v>2007</v>
          </cell>
          <cell r="F97" t="str">
            <v>N</v>
          </cell>
          <cell r="G97">
            <v>344012.31599999988</v>
          </cell>
        </row>
        <row r="98">
          <cell r="B98" t="str">
            <v>016901</v>
          </cell>
          <cell r="C98" t="str">
            <v>JOHNSON CITY ISD</v>
          </cell>
          <cell r="D98">
            <v>659.76799999999992</v>
          </cell>
          <cell r="E98">
            <v>2007</v>
          </cell>
          <cell r="F98" t="str">
            <v>N</v>
          </cell>
          <cell r="G98">
            <v>309296.69599999994</v>
          </cell>
        </row>
        <row r="99">
          <cell r="B99" t="str">
            <v>016902</v>
          </cell>
          <cell r="C99" t="str">
            <v>BLANCO ISD</v>
          </cell>
          <cell r="D99">
            <v>933.28399999999999</v>
          </cell>
          <cell r="E99">
            <v>2007</v>
          </cell>
          <cell r="F99" t="str">
            <v>N</v>
          </cell>
          <cell r="G99">
            <v>309296.69599999994</v>
          </cell>
        </row>
        <row r="100">
          <cell r="B100" t="str">
            <v>017901</v>
          </cell>
          <cell r="C100" t="str">
            <v>BORDEN COUNTY ISD</v>
          </cell>
          <cell r="D100">
            <v>143.71299999999999</v>
          </cell>
          <cell r="E100">
            <v>2007</v>
          </cell>
          <cell r="F100" t="str">
            <v>N</v>
          </cell>
          <cell r="G100">
            <v>72089.289999999994</v>
          </cell>
        </row>
        <row r="101">
          <cell r="B101" t="str">
            <v>018901</v>
          </cell>
          <cell r="C101" t="str">
            <v>CLIFTON ISD</v>
          </cell>
          <cell r="D101">
            <v>1095.5379999999998</v>
          </cell>
          <cell r="E101">
            <v>2007</v>
          </cell>
          <cell r="F101" t="str">
            <v>N</v>
          </cell>
          <cell r="G101">
            <v>136448.69199999998</v>
          </cell>
        </row>
        <row r="102">
          <cell r="B102" t="str">
            <v>018902</v>
          </cell>
          <cell r="C102" t="str">
            <v>MERIDIAN ISD</v>
          </cell>
          <cell r="D102">
            <v>490.75299999999999</v>
          </cell>
          <cell r="E102">
            <v>2007</v>
          </cell>
          <cell r="F102" t="str">
            <v>N</v>
          </cell>
          <cell r="G102">
            <v>136448.69199999998</v>
          </cell>
        </row>
        <row r="103">
          <cell r="B103" t="str">
            <v>018903</v>
          </cell>
          <cell r="C103" t="str">
            <v>MORGAN ISD</v>
          </cell>
          <cell r="D103">
            <v>130.57299999999998</v>
          </cell>
          <cell r="E103">
            <v>2007</v>
          </cell>
          <cell r="F103" t="str">
            <v>N</v>
          </cell>
          <cell r="G103">
            <v>136448.69199999998</v>
          </cell>
        </row>
        <row r="104">
          <cell r="B104" t="str">
            <v>018904</v>
          </cell>
          <cell r="C104" t="str">
            <v>VALLEY MILLS ISD</v>
          </cell>
          <cell r="D104">
            <v>571.75699999999995</v>
          </cell>
          <cell r="E104">
            <v>2007</v>
          </cell>
          <cell r="F104" t="str">
            <v>N</v>
          </cell>
          <cell r="G104">
            <v>136448.69199999998</v>
          </cell>
        </row>
        <row r="105">
          <cell r="B105" t="str">
            <v>018905</v>
          </cell>
          <cell r="C105" t="str">
            <v>WALNUT SPRINGS ISD</v>
          </cell>
          <cell r="D105">
            <v>192.04499999999999</v>
          </cell>
          <cell r="E105">
            <v>2007</v>
          </cell>
          <cell r="F105" t="str">
            <v>N</v>
          </cell>
          <cell r="G105">
            <v>136448.69199999998</v>
          </cell>
        </row>
        <row r="106">
          <cell r="B106" t="str">
            <v>018906</v>
          </cell>
          <cell r="C106" t="str">
            <v>IREDELL ISD</v>
          </cell>
          <cell r="D106">
            <v>130.351</v>
          </cell>
          <cell r="E106">
            <v>2007</v>
          </cell>
          <cell r="F106" t="str">
            <v>N</v>
          </cell>
          <cell r="G106">
            <v>136448.69199999998</v>
          </cell>
        </row>
        <row r="107">
          <cell r="B107" t="str">
            <v>018907</v>
          </cell>
          <cell r="C107" t="str">
            <v>KOPPERL ISD</v>
          </cell>
          <cell r="D107">
            <v>260.42</v>
          </cell>
          <cell r="E107">
            <v>2007</v>
          </cell>
          <cell r="F107" t="str">
            <v>N</v>
          </cell>
          <cell r="G107">
            <v>136448.69199999998</v>
          </cell>
        </row>
        <row r="108">
          <cell r="B108" t="str">
            <v>018908</v>
          </cell>
          <cell r="C108" t="str">
            <v>CRANFILLS GAP ISD</v>
          </cell>
          <cell r="D108">
            <v>96.805999999999997</v>
          </cell>
          <cell r="E108">
            <v>2007</v>
          </cell>
          <cell r="F108" t="str">
            <v>N</v>
          </cell>
          <cell r="G108">
            <v>136448.69199999998</v>
          </cell>
        </row>
        <row r="109">
          <cell r="B109" t="str">
            <v>019901</v>
          </cell>
          <cell r="C109" t="str">
            <v>DEKALB ISD</v>
          </cell>
          <cell r="D109">
            <v>775.2639999999999</v>
          </cell>
          <cell r="E109">
            <v>2007</v>
          </cell>
          <cell r="F109" t="str">
            <v>N</v>
          </cell>
          <cell r="G109">
            <v>52660.170999999995</v>
          </cell>
        </row>
        <row r="110">
          <cell r="B110" t="str">
            <v>019902</v>
          </cell>
          <cell r="C110" t="str">
            <v>HOOKS ISD</v>
          </cell>
          <cell r="D110">
            <v>966.39799999999991</v>
          </cell>
          <cell r="E110">
            <v>2007</v>
          </cell>
          <cell r="F110" t="str">
            <v>N</v>
          </cell>
          <cell r="G110">
            <v>52660.170999999995</v>
          </cell>
        </row>
        <row r="111">
          <cell r="B111" t="str">
            <v>019903</v>
          </cell>
          <cell r="C111" t="str">
            <v>MAUD ISD</v>
          </cell>
          <cell r="D111">
            <v>445.17599999999999</v>
          </cell>
          <cell r="E111">
            <v>2007</v>
          </cell>
          <cell r="F111" t="str">
            <v>N</v>
          </cell>
          <cell r="G111">
            <v>52660.170999999995</v>
          </cell>
        </row>
        <row r="112">
          <cell r="B112" t="str">
            <v>019905</v>
          </cell>
          <cell r="C112" t="str">
            <v>NEW BOSTON ISD</v>
          </cell>
          <cell r="D112">
            <v>1358.6319999999998</v>
          </cell>
          <cell r="E112">
            <v>2007</v>
          </cell>
          <cell r="F112" t="str">
            <v>N</v>
          </cell>
          <cell r="G112">
            <v>52660.170999999995</v>
          </cell>
        </row>
        <row r="113">
          <cell r="B113" t="str">
            <v>019906</v>
          </cell>
          <cell r="C113" t="str">
            <v>REDWATER ISD</v>
          </cell>
          <cell r="D113">
            <v>1058.7850000000001</v>
          </cell>
          <cell r="E113">
            <v>2007</v>
          </cell>
          <cell r="F113" t="str">
            <v>N</v>
          </cell>
          <cell r="G113">
            <v>52660.170999999995</v>
          </cell>
        </row>
        <row r="114">
          <cell r="B114" t="str">
            <v>019907</v>
          </cell>
          <cell r="C114" t="str">
            <v>TEXARKANA ISD</v>
          </cell>
          <cell r="D114">
            <v>5510.1089999999995</v>
          </cell>
          <cell r="E114">
            <v>2007</v>
          </cell>
          <cell r="F114" t="str">
            <v>N</v>
          </cell>
          <cell r="G114">
            <v>52660.170999999995</v>
          </cell>
        </row>
        <row r="115">
          <cell r="B115" t="str">
            <v>019908</v>
          </cell>
          <cell r="C115" t="str">
            <v>LIBERTY-EYLAU ISD</v>
          </cell>
          <cell r="D115">
            <v>2567.0250000000001</v>
          </cell>
          <cell r="E115">
            <v>2007</v>
          </cell>
          <cell r="F115" t="str">
            <v>N</v>
          </cell>
          <cell r="G115">
            <v>52660.170999999995</v>
          </cell>
        </row>
        <row r="116">
          <cell r="B116" t="str">
            <v>019909</v>
          </cell>
          <cell r="C116" t="str">
            <v>SIMMS ISD</v>
          </cell>
          <cell r="D116">
            <v>574.74799999999993</v>
          </cell>
          <cell r="E116">
            <v>2007</v>
          </cell>
          <cell r="F116" t="str">
            <v>N</v>
          </cell>
          <cell r="G116">
            <v>52660.170999999995</v>
          </cell>
        </row>
        <row r="117">
          <cell r="B117" t="str">
            <v>019910</v>
          </cell>
          <cell r="C117" t="str">
            <v>MALTA ISD</v>
          </cell>
          <cell r="D117">
            <v>110.64599999999999</v>
          </cell>
          <cell r="E117">
            <v>2007</v>
          </cell>
          <cell r="F117" t="str">
            <v>N</v>
          </cell>
          <cell r="G117">
            <v>52660.170999999995</v>
          </cell>
        </row>
        <row r="118">
          <cell r="B118" t="str">
            <v>019911</v>
          </cell>
          <cell r="C118" t="str">
            <v>RED LICK ISD</v>
          </cell>
          <cell r="D118">
            <v>378.98099999999999</v>
          </cell>
          <cell r="E118">
            <v>2007</v>
          </cell>
          <cell r="F118" t="str">
            <v>N</v>
          </cell>
          <cell r="G118">
            <v>52660.170999999995</v>
          </cell>
        </row>
        <row r="119">
          <cell r="B119" t="str">
            <v>019912</v>
          </cell>
          <cell r="C119" t="str">
            <v>PLEASANT GROVE ISD</v>
          </cell>
          <cell r="D119">
            <v>1858.23</v>
          </cell>
          <cell r="E119">
            <v>2007</v>
          </cell>
          <cell r="F119" t="str">
            <v>N</v>
          </cell>
          <cell r="G119">
            <v>52660.170999999995</v>
          </cell>
        </row>
        <row r="120">
          <cell r="B120" t="str">
            <v>019913</v>
          </cell>
          <cell r="C120" t="str">
            <v>HUBBARD ISD</v>
          </cell>
          <cell r="D120">
            <v>88.962999999999994</v>
          </cell>
          <cell r="E120">
            <v>2007</v>
          </cell>
          <cell r="F120" t="str">
            <v>N</v>
          </cell>
          <cell r="G120">
            <v>52660.170999999995</v>
          </cell>
        </row>
        <row r="121">
          <cell r="B121" t="str">
            <v>019914</v>
          </cell>
          <cell r="C121" t="str">
            <v>LEARY ISD</v>
          </cell>
          <cell r="D121">
            <v>122.46</v>
          </cell>
          <cell r="E121">
            <v>2007</v>
          </cell>
          <cell r="F121" t="str">
            <v>N</v>
          </cell>
          <cell r="G121">
            <v>52660.170999999995</v>
          </cell>
        </row>
        <row r="122">
          <cell r="B122" t="str">
            <v>020901</v>
          </cell>
          <cell r="C122" t="str">
            <v>ALVIN ISD</v>
          </cell>
          <cell r="D122">
            <v>13247.067999999999</v>
          </cell>
          <cell r="E122">
            <v>2007</v>
          </cell>
          <cell r="F122" t="str">
            <v>N</v>
          </cell>
          <cell r="G122">
            <v>935342.05499999993</v>
          </cell>
        </row>
        <row r="123">
          <cell r="B123" t="str">
            <v>020902</v>
          </cell>
          <cell r="C123" t="str">
            <v>ANGLETON ISD</v>
          </cell>
          <cell r="D123">
            <v>5904.62</v>
          </cell>
          <cell r="E123">
            <v>2007</v>
          </cell>
          <cell r="F123" t="str">
            <v>N</v>
          </cell>
          <cell r="G123">
            <v>935342.05499999993</v>
          </cell>
        </row>
        <row r="124">
          <cell r="B124" t="str">
            <v>020904</v>
          </cell>
          <cell r="C124" t="str">
            <v>DANBURY ISD</v>
          </cell>
          <cell r="D124">
            <v>735.44399999999996</v>
          </cell>
          <cell r="E124">
            <v>2007</v>
          </cell>
          <cell r="F124" t="str">
            <v>N</v>
          </cell>
          <cell r="G124">
            <v>935342.05499999993</v>
          </cell>
        </row>
        <row r="125">
          <cell r="B125" t="str">
            <v>020905</v>
          </cell>
          <cell r="C125" t="str">
            <v>BRAZOSPORT ISD</v>
          </cell>
          <cell r="D125">
            <v>12176.701999999999</v>
          </cell>
          <cell r="E125">
            <v>2007</v>
          </cell>
          <cell r="F125" t="str">
            <v>N</v>
          </cell>
          <cell r="G125">
            <v>935342.05499999993</v>
          </cell>
        </row>
        <row r="126">
          <cell r="B126" t="str">
            <v>020906</v>
          </cell>
          <cell r="C126" t="str">
            <v>SWEENY ISD</v>
          </cell>
          <cell r="D126">
            <v>1927.7329999999999</v>
          </cell>
          <cell r="E126">
            <v>2007</v>
          </cell>
          <cell r="F126" t="str">
            <v>N</v>
          </cell>
          <cell r="G126">
            <v>935342.05499999993</v>
          </cell>
        </row>
        <row r="127">
          <cell r="B127" t="str">
            <v>020907</v>
          </cell>
          <cell r="C127" t="str">
            <v>COLUMBIA-BRAZORIA ISD</v>
          </cell>
          <cell r="D127">
            <v>2921.1169999999997</v>
          </cell>
          <cell r="E127">
            <v>2007</v>
          </cell>
          <cell r="F127" t="str">
            <v>N</v>
          </cell>
          <cell r="G127">
            <v>935342.05499999993</v>
          </cell>
        </row>
        <row r="128">
          <cell r="B128" t="str">
            <v>020908</v>
          </cell>
          <cell r="C128" t="str">
            <v>PEARLAND ISD</v>
          </cell>
          <cell r="D128">
            <v>15377.484999999999</v>
          </cell>
          <cell r="E128">
            <v>2007</v>
          </cell>
          <cell r="F128" t="str">
            <v>N</v>
          </cell>
          <cell r="G128">
            <v>935342.05499999993</v>
          </cell>
        </row>
        <row r="129">
          <cell r="B129" t="str">
            <v>020910</v>
          </cell>
          <cell r="C129" t="str">
            <v>DAMON ISD</v>
          </cell>
          <cell r="D129">
            <v>136.91999999999999</v>
          </cell>
          <cell r="E129">
            <v>2007</v>
          </cell>
          <cell r="F129" t="str">
            <v>N</v>
          </cell>
          <cell r="G129">
            <v>935342.05499999993</v>
          </cell>
        </row>
        <row r="130">
          <cell r="B130" t="str">
            <v>021803</v>
          </cell>
          <cell r="C130" t="str">
            <v>BRAZOS SCHOOL FOR INQUIRY &amp; CR</v>
          </cell>
          <cell r="D130">
            <v>294.40599999999972</v>
          </cell>
          <cell r="E130">
            <v>2007</v>
          </cell>
          <cell r="F130" t="str">
            <v>Y</v>
          </cell>
          <cell r="G130">
            <v>145717.97399999999</v>
          </cell>
        </row>
        <row r="131">
          <cell r="B131" t="str">
            <v>021901</v>
          </cell>
          <cell r="C131" t="str">
            <v>COLLEGE STATION ISD</v>
          </cell>
          <cell r="D131">
            <v>8391.9779999999992</v>
          </cell>
          <cell r="E131">
            <v>2007</v>
          </cell>
          <cell r="F131" t="str">
            <v>N</v>
          </cell>
          <cell r="G131">
            <v>145717.97399999999</v>
          </cell>
        </row>
        <row r="132">
          <cell r="B132" t="str">
            <v>021902</v>
          </cell>
          <cell r="C132" t="str">
            <v>BRYAN ISD</v>
          </cell>
          <cell r="D132">
            <v>13616.15</v>
          </cell>
          <cell r="E132">
            <v>2007</v>
          </cell>
          <cell r="F132" t="str">
            <v>N</v>
          </cell>
          <cell r="G132">
            <v>145717.97399999999</v>
          </cell>
        </row>
        <row r="133">
          <cell r="B133" t="str">
            <v>022004</v>
          </cell>
          <cell r="C133" t="str">
            <v>TERLINGUA CSD</v>
          </cell>
          <cell r="D133">
            <v>157.83799999999999</v>
          </cell>
          <cell r="E133">
            <v>2007</v>
          </cell>
          <cell r="F133" t="str">
            <v>N</v>
          </cell>
          <cell r="G133">
            <v>69119.320000000007</v>
          </cell>
        </row>
        <row r="134">
          <cell r="B134" t="str">
            <v>022901</v>
          </cell>
          <cell r="C134" t="str">
            <v>ALPINE ISD</v>
          </cell>
          <cell r="D134">
            <v>913.96799999999996</v>
          </cell>
          <cell r="E134">
            <v>2007</v>
          </cell>
          <cell r="F134" t="str">
            <v>N</v>
          </cell>
          <cell r="G134">
            <v>69119.320000000007</v>
          </cell>
        </row>
        <row r="135">
          <cell r="B135" t="str">
            <v>022902</v>
          </cell>
          <cell r="C135" t="str">
            <v>MARATHON ISD</v>
          </cell>
          <cell r="D135">
            <v>55.318999999999996</v>
          </cell>
          <cell r="E135">
            <v>2007</v>
          </cell>
          <cell r="F135" t="str">
            <v>N</v>
          </cell>
          <cell r="G135">
            <v>69119.320000000007</v>
          </cell>
        </row>
        <row r="136">
          <cell r="B136" t="str">
            <v>022903</v>
          </cell>
          <cell r="C136" t="str">
            <v>SAN VICENTE ISD</v>
          </cell>
          <cell r="D136">
            <v>19.920999999999999</v>
          </cell>
          <cell r="E136">
            <v>2007</v>
          </cell>
          <cell r="F136" t="str">
            <v>N</v>
          </cell>
          <cell r="G136">
            <v>69119.320000000007</v>
          </cell>
        </row>
        <row r="137">
          <cell r="B137" t="str">
            <v>023902</v>
          </cell>
          <cell r="C137" t="str">
            <v>SILVERTON ISD</v>
          </cell>
          <cell r="D137">
            <v>194.15699999999998</v>
          </cell>
          <cell r="E137">
            <v>2007</v>
          </cell>
          <cell r="F137" t="str">
            <v>N</v>
          </cell>
          <cell r="G137">
            <v>73161.582999999984</v>
          </cell>
        </row>
        <row r="138">
          <cell r="B138" t="str">
            <v>024801</v>
          </cell>
          <cell r="C138" t="str">
            <v>ENCINO SCHOOL</v>
          </cell>
          <cell r="D138">
            <v>65.645999999999987</v>
          </cell>
          <cell r="E138">
            <v>2007</v>
          </cell>
          <cell r="F138" t="str">
            <v>Y</v>
          </cell>
          <cell r="G138">
            <v>97509.47199999998</v>
          </cell>
        </row>
        <row r="139">
          <cell r="B139" t="str">
            <v>024901</v>
          </cell>
          <cell r="C139" t="str">
            <v>BROOKS COUNTY ISD</v>
          </cell>
          <cell r="D139">
            <v>1447.7429999999999</v>
          </cell>
          <cell r="E139">
            <v>2007</v>
          </cell>
          <cell r="F139" t="str">
            <v>N</v>
          </cell>
          <cell r="G139">
            <v>97509.47199999998</v>
          </cell>
        </row>
        <row r="140">
          <cell r="B140" t="str">
            <v>025901</v>
          </cell>
          <cell r="C140" t="str">
            <v>BANGS ISD</v>
          </cell>
          <cell r="D140">
            <v>1066.655</v>
          </cell>
          <cell r="E140">
            <v>2007</v>
          </cell>
          <cell r="F140" t="str">
            <v>N</v>
          </cell>
          <cell r="G140">
            <v>45387.28</v>
          </cell>
        </row>
        <row r="141">
          <cell r="B141" t="str">
            <v>025902</v>
          </cell>
          <cell r="C141" t="str">
            <v>BROWNWOOD ISD</v>
          </cell>
          <cell r="D141">
            <v>3285.4</v>
          </cell>
          <cell r="E141">
            <v>2007</v>
          </cell>
          <cell r="F141" t="str">
            <v>N</v>
          </cell>
          <cell r="G141">
            <v>45387.28</v>
          </cell>
        </row>
        <row r="142">
          <cell r="B142" t="str">
            <v>025904</v>
          </cell>
          <cell r="C142" t="str">
            <v>BLANKET ISD</v>
          </cell>
          <cell r="D142">
            <v>220.92399999999998</v>
          </cell>
          <cell r="E142">
            <v>2007</v>
          </cell>
          <cell r="F142" t="str">
            <v>N</v>
          </cell>
          <cell r="G142">
            <v>45387.28</v>
          </cell>
        </row>
        <row r="143">
          <cell r="B143" t="str">
            <v>025905</v>
          </cell>
          <cell r="C143" t="str">
            <v>MAY ISD</v>
          </cell>
          <cell r="D143">
            <v>251.86</v>
          </cell>
          <cell r="E143">
            <v>2007</v>
          </cell>
          <cell r="F143" t="str">
            <v>N</v>
          </cell>
          <cell r="G143">
            <v>45387.28</v>
          </cell>
        </row>
        <row r="144">
          <cell r="B144" t="str">
            <v>025906</v>
          </cell>
          <cell r="C144" t="str">
            <v>ZEPHYR ISD</v>
          </cell>
          <cell r="D144">
            <v>178.553</v>
          </cell>
          <cell r="E144">
            <v>2007</v>
          </cell>
          <cell r="F144" t="str">
            <v>N</v>
          </cell>
          <cell r="G144">
            <v>45387.28</v>
          </cell>
        </row>
        <row r="145">
          <cell r="B145" t="str">
            <v>025908</v>
          </cell>
          <cell r="C145" t="str">
            <v>BROOKESMITH ISD</v>
          </cell>
          <cell r="D145">
            <v>187.13699999999997</v>
          </cell>
          <cell r="E145">
            <v>2007</v>
          </cell>
          <cell r="F145" t="str">
            <v>N</v>
          </cell>
          <cell r="G145">
            <v>45387.28</v>
          </cell>
        </row>
        <row r="146">
          <cell r="B146" t="str">
            <v>025909</v>
          </cell>
          <cell r="C146" t="str">
            <v>EARLY ISD</v>
          </cell>
          <cell r="D146">
            <v>1299.3929999999998</v>
          </cell>
          <cell r="E146">
            <v>2007</v>
          </cell>
          <cell r="F146" t="str">
            <v>N</v>
          </cell>
          <cell r="G146">
            <v>45387.28</v>
          </cell>
        </row>
        <row r="147">
          <cell r="B147" t="str">
            <v>025910</v>
          </cell>
          <cell r="C147" t="str">
            <v>RON JACKSON STATE JUVENILE COR</v>
          </cell>
          <cell r="D147">
            <v>296.34099999999995</v>
          </cell>
          <cell r="E147">
            <v>2007</v>
          </cell>
          <cell r="F147" t="str">
            <v>N</v>
          </cell>
          <cell r="G147">
            <v>45387.28</v>
          </cell>
        </row>
        <row r="148">
          <cell r="B148" t="str">
            <v>025911</v>
          </cell>
          <cell r="C148" t="str">
            <v>RON JACKSON STATE JUVENILE COR</v>
          </cell>
          <cell r="D148">
            <v>96.125999999999991</v>
          </cell>
          <cell r="E148">
            <v>2007</v>
          </cell>
          <cell r="F148" t="str">
            <v>N</v>
          </cell>
          <cell r="G148">
            <v>45387.28</v>
          </cell>
        </row>
        <row r="149">
          <cell r="B149" t="str">
            <v>026901</v>
          </cell>
          <cell r="C149" t="str">
            <v>CALDWELL ISD</v>
          </cell>
          <cell r="D149">
            <v>1755.5159999999998</v>
          </cell>
          <cell r="E149">
            <v>2007</v>
          </cell>
          <cell r="F149" t="str">
            <v>N</v>
          </cell>
          <cell r="G149">
            <v>145717.97399999999</v>
          </cell>
        </row>
        <row r="150">
          <cell r="B150" t="str">
            <v>026902</v>
          </cell>
          <cell r="C150" t="str">
            <v>SOMERVILLE ISD</v>
          </cell>
          <cell r="D150">
            <v>527.077</v>
          </cell>
          <cell r="E150">
            <v>2007</v>
          </cell>
          <cell r="F150" t="str">
            <v>N</v>
          </cell>
          <cell r="G150">
            <v>145717.97399999999</v>
          </cell>
        </row>
        <row r="151">
          <cell r="B151" t="str">
            <v>026903</v>
          </cell>
          <cell r="C151" t="str">
            <v>SNOOK ISD</v>
          </cell>
          <cell r="D151">
            <v>450.04299999999995</v>
          </cell>
          <cell r="E151">
            <v>2007</v>
          </cell>
          <cell r="F151" t="str">
            <v>N</v>
          </cell>
          <cell r="G151">
            <v>145717.97399999999</v>
          </cell>
        </row>
        <row r="152">
          <cell r="B152" t="str">
            <v>027903</v>
          </cell>
          <cell r="C152" t="str">
            <v>BURNET CISD</v>
          </cell>
          <cell r="D152">
            <v>3079.3149999999996</v>
          </cell>
          <cell r="E152">
            <v>2007</v>
          </cell>
          <cell r="F152" t="str">
            <v>N</v>
          </cell>
          <cell r="G152">
            <v>309296.69599999994</v>
          </cell>
        </row>
        <row r="153">
          <cell r="B153" t="str">
            <v>027904</v>
          </cell>
          <cell r="C153" t="str">
            <v>MARBLE FALLS ISD</v>
          </cell>
          <cell r="D153">
            <v>3689.8019999999997</v>
          </cell>
          <cell r="E153">
            <v>2007</v>
          </cell>
          <cell r="F153" t="str">
            <v>N</v>
          </cell>
          <cell r="G153">
            <v>309296.69599999994</v>
          </cell>
        </row>
        <row r="154">
          <cell r="B154" t="str">
            <v>028902</v>
          </cell>
          <cell r="C154" t="str">
            <v>LOCKHART ISD</v>
          </cell>
          <cell r="D154">
            <v>4109.47</v>
          </cell>
          <cell r="E154">
            <v>2007</v>
          </cell>
          <cell r="F154" t="str">
            <v>N</v>
          </cell>
          <cell r="G154">
            <v>309296.69599999994</v>
          </cell>
        </row>
        <row r="155">
          <cell r="B155" t="str">
            <v>028903</v>
          </cell>
          <cell r="C155" t="str">
            <v>LULING ISD</v>
          </cell>
          <cell r="D155">
            <v>1412.77</v>
          </cell>
          <cell r="E155">
            <v>2007</v>
          </cell>
          <cell r="F155" t="str">
            <v>N</v>
          </cell>
          <cell r="G155">
            <v>309296.69599999994</v>
          </cell>
        </row>
        <row r="156">
          <cell r="B156" t="str">
            <v>028906</v>
          </cell>
          <cell r="C156" t="str">
            <v>PRAIRIE LEA ISD</v>
          </cell>
          <cell r="D156">
            <v>205.75099999999998</v>
          </cell>
          <cell r="E156">
            <v>2007</v>
          </cell>
          <cell r="F156" t="str">
            <v>N</v>
          </cell>
          <cell r="G156">
            <v>309296.69599999994</v>
          </cell>
        </row>
        <row r="157">
          <cell r="B157" t="str">
            <v>029901</v>
          </cell>
          <cell r="C157" t="str">
            <v>CALHOUN COUNTY ISD</v>
          </cell>
          <cell r="D157">
            <v>3966.2589999999996</v>
          </cell>
          <cell r="E157">
            <v>2007</v>
          </cell>
          <cell r="F157" t="str">
            <v>N</v>
          </cell>
          <cell r="G157">
            <v>49104.376999999993</v>
          </cell>
        </row>
        <row r="158">
          <cell r="B158" t="str">
            <v>030901</v>
          </cell>
          <cell r="C158" t="str">
            <v>CROSS PLAINS ISD</v>
          </cell>
          <cell r="D158">
            <v>348.62799999999999</v>
          </cell>
          <cell r="E158">
            <v>2007</v>
          </cell>
          <cell r="F158" t="str">
            <v>N</v>
          </cell>
          <cell r="G158">
            <v>43251.841999999997</v>
          </cell>
        </row>
        <row r="159">
          <cell r="B159" t="str">
            <v>030902</v>
          </cell>
          <cell r="C159" t="str">
            <v>CLYDE CISD</v>
          </cell>
          <cell r="D159">
            <v>1375.0379999999998</v>
          </cell>
          <cell r="E159">
            <v>2007</v>
          </cell>
          <cell r="F159" t="str">
            <v>N</v>
          </cell>
          <cell r="G159">
            <v>43251.841999999997</v>
          </cell>
        </row>
        <row r="160">
          <cell r="B160" t="str">
            <v>030903</v>
          </cell>
          <cell r="C160" t="str">
            <v>BAIRD ISD</v>
          </cell>
          <cell r="D160">
            <v>318.42899999999997</v>
          </cell>
          <cell r="E160">
            <v>2007</v>
          </cell>
          <cell r="F160" t="str">
            <v>N</v>
          </cell>
          <cell r="G160">
            <v>43251.841999999997</v>
          </cell>
        </row>
        <row r="161">
          <cell r="B161" t="str">
            <v>030906</v>
          </cell>
          <cell r="C161" t="str">
            <v>EULA ISD</v>
          </cell>
          <cell r="D161">
            <v>424.37599999999998</v>
          </cell>
          <cell r="E161">
            <v>2007</v>
          </cell>
          <cell r="F161" t="str">
            <v>N</v>
          </cell>
          <cell r="G161">
            <v>43251.841999999997</v>
          </cell>
        </row>
        <row r="162">
          <cell r="B162" t="str">
            <v>031901</v>
          </cell>
          <cell r="C162" t="str">
            <v>BROWNSVILLE ISD</v>
          </cell>
          <cell r="D162">
            <v>44490.724999999999</v>
          </cell>
          <cell r="E162">
            <v>2007</v>
          </cell>
          <cell r="F162" t="str">
            <v>N</v>
          </cell>
          <cell r="G162">
            <v>343003.83899999992</v>
          </cell>
        </row>
        <row r="163">
          <cell r="B163" t="str">
            <v>031903</v>
          </cell>
          <cell r="C163" t="str">
            <v>HARLINGEN CISD</v>
          </cell>
          <cell r="D163">
            <v>15674.216999999999</v>
          </cell>
          <cell r="E163">
            <v>2007</v>
          </cell>
          <cell r="F163" t="str">
            <v>N</v>
          </cell>
          <cell r="G163">
            <v>343003.83899999992</v>
          </cell>
        </row>
        <row r="164">
          <cell r="B164" t="str">
            <v>031905</v>
          </cell>
          <cell r="C164" t="str">
            <v>LA FERIA ISD</v>
          </cell>
          <cell r="D164">
            <v>2987.5469999999996</v>
          </cell>
          <cell r="E164">
            <v>2007</v>
          </cell>
          <cell r="F164" t="str">
            <v>N</v>
          </cell>
          <cell r="G164">
            <v>343003.83899999992</v>
          </cell>
        </row>
        <row r="165">
          <cell r="B165" t="str">
            <v>031906</v>
          </cell>
          <cell r="C165" t="str">
            <v>LOS FRESNOS CISD</v>
          </cell>
          <cell r="D165">
            <v>8189.9309999999996</v>
          </cell>
          <cell r="E165">
            <v>2007</v>
          </cell>
          <cell r="F165" t="str">
            <v>N</v>
          </cell>
          <cell r="G165">
            <v>343003.83899999992</v>
          </cell>
        </row>
        <row r="166">
          <cell r="B166" t="str">
            <v>031909</v>
          </cell>
          <cell r="C166" t="str">
            <v>POINT ISABEL ISD</v>
          </cell>
          <cell r="D166">
            <v>2374.2550000000001</v>
          </cell>
          <cell r="E166">
            <v>2007</v>
          </cell>
          <cell r="F166" t="str">
            <v>N</v>
          </cell>
          <cell r="G166">
            <v>343003.83899999992</v>
          </cell>
        </row>
        <row r="167">
          <cell r="B167" t="str">
            <v>031911</v>
          </cell>
          <cell r="C167" t="str">
            <v>RIO HONDO ISD</v>
          </cell>
          <cell r="D167">
            <v>2128.2309999999998</v>
          </cell>
          <cell r="E167">
            <v>2007</v>
          </cell>
          <cell r="F167" t="str">
            <v>N</v>
          </cell>
          <cell r="G167">
            <v>343003.83899999992</v>
          </cell>
        </row>
        <row r="168">
          <cell r="B168" t="str">
            <v>031912</v>
          </cell>
          <cell r="C168" t="str">
            <v>SAN BENITO CISD</v>
          </cell>
          <cell r="D168">
            <v>9779.61</v>
          </cell>
          <cell r="E168">
            <v>2007</v>
          </cell>
          <cell r="F168" t="str">
            <v>N</v>
          </cell>
          <cell r="G168">
            <v>343003.83899999992</v>
          </cell>
        </row>
        <row r="169">
          <cell r="B169" t="str">
            <v>031913</v>
          </cell>
          <cell r="C169" t="str">
            <v>SANTA MARIA ISD</v>
          </cell>
          <cell r="D169">
            <v>584.79199999999992</v>
          </cell>
          <cell r="E169">
            <v>2007</v>
          </cell>
          <cell r="F169" t="str">
            <v>N</v>
          </cell>
          <cell r="G169">
            <v>343003.83899999992</v>
          </cell>
        </row>
        <row r="170">
          <cell r="B170" t="str">
            <v>031914</v>
          </cell>
          <cell r="C170" t="str">
            <v>SANTA ROSA ISD</v>
          </cell>
          <cell r="D170">
            <v>1117.2750000000001</v>
          </cell>
          <cell r="E170">
            <v>2007</v>
          </cell>
          <cell r="F170" t="str">
            <v>N</v>
          </cell>
          <cell r="G170">
            <v>343003.83899999992</v>
          </cell>
        </row>
        <row r="171">
          <cell r="B171" t="str">
            <v>031916</v>
          </cell>
          <cell r="C171" t="str">
            <v>SOUTH TEXAS ISD</v>
          </cell>
          <cell r="D171">
            <v>2343.1339999999996</v>
          </cell>
          <cell r="E171">
            <v>2007</v>
          </cell>
          <cell r="F171" t="str">
            <v>N</v>
          </cell>
          <cell r="G171">
            <v>343003.83899999992</v>
          </cell>
        </row>
        <row r="172">
          <cell r="B172" t="str">
            <v>032902</v>
          </cell>
          <cell r="C172" t="str">
            <v>PITTSBURG ISD</v>
          </cell>
          <cell r="D172">
            <v>2290.7259999999997</v>
          </cell>
          <cell r="E172">
            <v>2007</v>
          </cell>
          <cell r="F172" t="str">
            <v>N</v>
          </cell>
          <cell r="G172">
            <v>52660.170999999995</v>
          </cell>
        </row>
        <row r="173">
          <cell r="B173" t="str">
            <v>033901</v>
          </cell>
          <cell r="C173" t="str">
            <v>GROOM ISD</v>
          </cell>
          <cell r="D173">
            <v>133.041</v>
          </cell>
          <cell r="E173">
            <v>2007</v>
          </cell>
          <cell r="F173" t="str">
            <v>N</v>
          </cell>
          <cell r="G173">
            <v>73161.582999999984</v>
          </cell>
        </row>
        <row r="174">
          <cell r="B174" t="str">
            <v>033902</v>
          </cell>
          <cell r="C174" t="str">
            <v>PANHANDLE ISD</v>
          </cell>
          <cell r="D174">
            <v>666.85599999999999</v>
          </cell>
          <cell r="E174">
            <v>2007</v>
          </cell>
          <cell r="F174" t="str">
            <v>N</v>
          </cell>
          <cell r="G174">
            <v>73161.582999999984</v>
          </cell>
        </row>
        <row r="175">
          <cell r="B175" t="str">
            <v>033904</v>
          </cell>
          <cell r="C175" t="str">
            <v>WHITE DEER ISD</v>
          </cell>
          <cell r="D175">
            <v>376.65599999999995</v>
          </cell>
          <cell r="E175">
            <v>2007</v>
          </cell>
          <cell r="F175" t="str">
            <v>N</v>
          </cell>
          <cell r="G175">
            <v>73161.582999999984</v>
          </cell>
        </row>
        <row r="176">
          <cell r="B176" t="str">
            <v>034901</v>
          </cell>
          <cell r="C176" t="str">
            <v>ATLANTA ISD</v>
          </cell>
          <cell r="D176">
            <v>1806.6869999999999</v>
          </cell>
          <cell r="E176">
            <v>2007</v>
          </cell>
          <cell r="F176" t="str">
            <v>N</v>
          </cell>
          <cell r="G176">
            <v>52660.170999999995</v>
          </cell>
        </row>
        <row r="177">
          <cell r="B177" t="str">
            <v>034902</v>
          </cell>
          <cell r="C177" t="str">
            <v>AVINGER ISD</v>
          </cell>
          <cell r="D177">
            <v>143.93199999999999</v>
          </cell>
          <cell r="E177">
            <v>2007</v>
          </cell>
          <cell r="F177" t="str">
            <v>N</v>
          </cell>
          <cell r="G177">
            <v>52660.170999999995</v>
          </cell>
        </row>
        <row r="178">
          <cell r="B178" t="str">
            <v>034903</v>
          </cell>
          <cell r="C178" t="str">
            <v>HUGHES SPRINGS ISD</v>
          </cell>
          <cell r="D178">
            <v>921.26299999999992</v>
          </cell>
          <cell r="E178">
            <v>2007</v>
          </cell>
          <cell r="F178" t="str">
            <v>N</v>
          </cell>
          <cell r="G178">
            <v>52660.170999999995</v>
          </cell>
        </row>
        <row r="179">
          <cell r="B179" t="str">
            <v>034905</v>
          </cell>
          <cell r="C179" t="str">
            <v>LINDEN-KILDARE CISD</v>
          </cell>
          <cell r="D179">
            <v>775.30199999999991</v>
          </cell>
          <cell r="E179">
            <v>2007</v>
          </cell>
          <cell r="F179" t="str">
            <v>N</v>
          </cell>
          <cell r="G179">
            <v>52660.170999999995</v>
          </cell>
        </row>
        <row r="180">
          <cell r="B180" t="str">
            <v>034906</v>
          </cell>
          <cell r="C180" t="str">
            <v>MCLEOD ISD</v>
          </cell>
          <cell r="D180">
            <v>390.065</v>
          </cell>
          <cell r="E180">
            <v>2007</v>
          </cell>
          <cell r="F180" t="str">
            <v>N</v>
          </cell>
          <cell r="G180">
            <v>52660.170999999995</v>
          </cell>
        </row>
        <row r="181">
          <cell r="B181" t="str">
            <v>034907</v>
          </cell>
          <cell r="C181" t="str">
            <v>QUEEN CITY ISD</v>
          </cell>
          <cell r="D181">
            <v>1009.333</v>
          </cell>
          <cell r="E181">
            <v>2007</v>
          </cell>
          <cell r="F181" t="str">
            <v>N</v>
          </cell>
          <cell r="G181">
            <v>52660.170999999995</v>
          </cell>
        </row>
        <row r="182">
          <cell r="B182" t="str">
            <v>034908</v>
          </cell>
          <cell r="C182" t="str">
            <v>MARIETTA ISD</v>
          </cell>
          <cell r="D182">
            <v>33.380000000000003</v>
          </cell>
          <cell r="E182">
            <v>2007</v>
          </cell>
          <cell r="F182" t="str">
            <v>N</v>
          </cell>
          <cell r="G182">
            <v>52660.170999999995</v>
          </cell>
        </row>
        <row r="183">
          <cell r="B183" t="str">
            <v>034909</v>
          </cell>
          <cell r="C183" t="str">
            <v>BLOOMBURG ISD</v>
          </cell>
          <cell r="D183">
            <v>225.78099999999998</v>
          </cell>
          <cell r="E183">
            <v>2007</v>
          </cell>
          <cell r="F183" t="str">
            <v>N</v>
          </cell>
          <cell r="G183">
            <v>52660.170999999995</v>
          </cell>
        </row>
        <row r="184">
          <cell r="B184" t="str">
            <v>035901</v>
          </cell>
          <cell r="C184" t="str">
            <v>DIMMITT ISD</v>
          </cell>
          <cell r="D184">
            <v>1041.4879999999998</v>
          </cell>
          <cell r="E184">
            <v>2007</v>
          </cell>
          <cell r="F184" t="str">
            <v>N</v>
          </cell>
          <cell r="G184">
            <v>73161.582999999984</v>
          </cell>
        </row>
        <row r="185">
          <cell r="B185" t="str">
            <v>035902</v>
          </cell>
          <cell r="C185" t="str">
            <v>HART ISD</v>
          </cell>
          <cell r="D185">
            <v>308.88399999999996</v>
          </cell>
          <cell r="E185">
            <v>2007</v>
          </cell>
          <cell r="F185" t="str">
            <v>N</v>
          </cell>
          <cell r="G185">
            <v>73161.582999999984</v>
          </cell>
        </row>
        <row r="186">
          <cell r="B186" t="str">
            <v>035903</v>
          </cell>
          <cell r="C186" t="str">
            <v>NAZARETH ISD</v>
          </cell>
          <cell r="D186">
            <v>232.78199999999998</v>
          </cell>
          <cell r="E186">
            <v>2007</v>
          </cell>
          <cell r="F186" t="str">
            <v>N</v>
          </cell>
          <cell r="G186">
            <v>73161.582999999984</v>
          </cell>
        </row>
        <row r="187">
          <cell r="B187" t="str">
            <v>036901</v>
          </cell>
          <cell r="C187" t="str">
            <v>ANAHUAC ISD</v>
          </cell>
          <cell r="D187">
            <v>1334.8319999999999</v>
          </cell>
          <cell r="E187">
            <v>2007</v>
          </cell>
          <cell r="F187" t="str">
            <v>N</v>
          </cell>
          <cell r="G187">
            <v>935342.05499999993</v>
          </cell>
        </row>
        <row r="188">
          <cell r="B188" t="str">
            <v>036902</v>
          </cell>
          <cell r="C188" t="str">
            <v>BARBERS HILL ISD</v>
          </cell>
          <cell r="D188">
            <v>3377.3529999999996</v>
          </cell>
          <cell r="E188">
            <v>2007</v>
          </cell>
          <cell r="F188" t="str">
            <v>N</v>
          </cell>
          <cell r="G188">
            <v>935342.05499999993</v>
          </cell>
        </row>
        <row r="189">
          <cell r="B189" t="str">
            <v>036903</v>
          </cell>
          <cell r="C189" t="str">
            <v>EAST CHAMBERS ISD</v>
          </cell>
          <cell r="D189">
            <v>1174.5469999999998</v>
          </cell>
          <cell r="E189">
            <v>2007</v>
          </cell>
          <cell r="F189" t="str">
            <v>N</v>
          </cell>
          <cell r="G189">
            <v>935342.05499999993</v>
          </cell>
        </row>
        <row r="190">
          <cell r="B190" t="str">
            <v>037901</v>
          </cell>
          <cell r="C190" t="str">
            <v>ALTO ISD</v>
          </cell>
          <cell r="D190">
            <v>632.28099999999995</v>
          </cell>
          <cell r="E190">
            <v>2007</v>
          </cell>
          <cell r="F190" t="str">
            <v>N</v>
          </cell>
          <cell r="G190">
            <v>151669.57299999997</v>
          </cell>
        </row>
        <row r="191">
          <cell r="B191" t="str">
            <v>037904</v>
          </cell>
          <cell r="C191" t="str">
            <v>JACKSONVILLE ISD</v>
          </cell>
          <cell r="D191">
            <v>4506.26</v>
          </cell>
          <cell r="E191">
            <v>2007</v>
          </cell>
          <cell r="F191" t="str">
            <v>N</v>
          </cell>
          <cell r="G191">
            <v>151669.57299999997</v>
          </cell>
        </row>
        <row r="192">
          <cell r="B192" t="str">
            <v>037907</v>
          </cell>
          <cell r="C192" t="str">
            <v>RUSK ISD</v>
          </cell>
          <cell r="D192">
            <v>1826.443</v>
          </cell>
          <cell r="E192">
            <v>2007</v>
          </cell>
          <cell r="F192" t="str">
            <v>N</v>
          </cell>
          <cell r="G192">
            <v>151669.57299999997</v>
          </cell>
        </row>
        <row r="193">
          <cell r="B193" t="str">
            <v>037908</v>
          </cell>
          <cell r="C193" t="str">
            <v>NEW SUMMERFIELD ISD</v>
          </cell>
          <cell r="D193">
            <v>407.64499999999998</v>
          </cell>
          <cell r="E193">
            <v>2007</v>
          </cell>
          <cell r="F193" t="str">
            <v>N</v>
          </cell>
          <cell r="G193">
            <v>151669.57299999997</v>
          </cell>
        </row>
        <row r="194">
          <cell r="B194" t="str">
            <v>037909</v>
          </cell>
          <cell r="C194" t="str">
            <v>WELLS ISD</v>
          </cell>
          <cell r="D194">
            <v>311.69</v>
          </cell>
          <cell r="E194">
            <v>2007</v>
          </cell>
          <cell r="F194" t="str">
            <v>N</v>
          </cell>
          <cell r="G194">
            <v>151669.57299999997</v>
          </cell>
        </row>
        <row r="195">
          <cell r="B195" t="str">
            <v>038901</v>
          </cell>
          <cell r="C195" t="str">
            <v>CHILDRESS ISD</v>
          </cell>
          <cell r="D195">
            <v>1090.9129999999998</v>
          </cell>
          <cell r="E195">
            <v>2007</v>
          </cell>
          <cell r="F195" t="str">
            <v>N</v>
          </cell>
          <cell r="G195">
            <v>73161.582999999984</v>
          </cell>
        </row>
        <row r="196">
          <cell r="B196" t="str">
            <v>039901</v>
          </cell>
          <cell r="C196" t="str">
            <v>BYERS ISD</v>
          </cell>
          <cell r="D196">
            <v>106.684</v>
          </cell>
          <cell r="E196">
            <v>2007</v>
          </cell>
          <cell r="F196" t="str">
            <v>N</v>
          </cell>
          <cell r="G196">
            <v>36686.667000000009</v>
          </cell>
        </row>
        <row r="197">
          <cell r="B197" t="str">
            <v>039902</v>
          </cell>
          <cell r="C197" t="str">
            <v>HENRIETTA ISD</v>
          </cell>
          <cell r="D197">
            <v>948.55</v>
          </cell>
          <cell r="E197">
            <v>2007</v>
          </cell>
          <cell r="F197" t="str">
            <v>N</v>
          </cell>
          <cell r="G197">
            <v>36686.667000000009</v>
          </cell>
        </row>
        <row r="198">
          <cell r="B198" t="str">
            <v>039903</v>
          </cell>
          <cell r="C198" t="str">
            <v>PETROLIA ISD</v>
          </cell>
          <cell r="D198">
            <v>449.63899999999995</v>
          </cell>
          <cell r="E198">
            <v>2007</v>
          </cell>
          <cell r="F198" t="str">
            <v>N</v>
          </cell>
          <cell r="G198">
            <v>36686.667000000009</v>
          </cell>
        </row>
        <row r="199">
          <cell r="B199" t="str">
            <v>039904</v>
          </cell>
          <cell r="C199" t="str">
            <v>BELLEVUE ISD</v>
          </cell>
          <cell r="D199">
            <v>175.89500000000001</v>
          </cell>
          <cell r="E199">
            <v>2007</v>
          </cell>
          <cell r="F199" t="str">
            <v>N</v>
          </cell>
          <cell r="G199">
            <v>36686.667000000009</v>
          </cell>
        </row>
        <row r="200">
          <cell r="B200" t="str">
            <v>039905</v>
          </cell>
          <cell r="C200" t="str">
            <v>MIDWAY ISD</v>
          </cell>
          <cell r="D200">
            <v>110.23699999999999</v>
          </cell>
          <cell r="E200">
            <v>2007</v>
          </cell>
          <cell r="F200" t="str">
            <v>N</v>
          </cell>
          <cell r="G200">
            <v>36686.667000000009</v>
          </cell>
        </row>
        <row r="201">
          <cell r="B201" t="str">
            <v>040901</v>
          </cell>
          <cell r="C201" t="str">
            <v>MORTON ISD</v>
          </cell>
          <cell r="D201">
            <v>469.84799999999996</v>
          </cell>
          <cell r="E201">
            <v>2007</v>
          </cell>
          <cell r="F201" t="str">
            <v>N</v>
          </cell>
          <cell r="G201">
            <v>72089.289999999994</v>
          </cell>
        </row>
        <row r="202">
          <cell r="B202" t="str">
            <v>040902</v>
          </cell>
          <cell r="C202" t="str">
            <v>WHITEFACE CISD</v>
          </cell>
          <cell r="D202">
            <v>306.327</v>
          </cell>
          <cell r="E202">
            <v>2007</v>
          </cell>
          <cell r="F202" t="str">
            <v>N</v>
          </cell>
          <cell r="G202">
            <v>72089.289999999994</v>
          </cell>
        </row>
        <row r="203">
          <cell r="B203" t="str">
            <v>041901</v>
          </cell>
          <cell r="C203" t="str">
            <v>BRONTE ISD</v>
          </cell>
          <cell r="D203">
            <v>501.43099999999998</v>
          </cell>
          <cell r="E203">
            <v>2007</v>
          </cell>
          <cell r="F203" t="str">
            <v>N</v>
          </cell>
          <cell r="G203">
            <v>45387.28</v>
          </cell>
        </row>
        <row r="204">
          <cell r="B204" t="str">
            <v>041902</v>
          </cell>
          <cell r="C204" t="str">
            <v>ROBERT LEE ISD</v>
          </cell>
          <cell r="D204">
            <v>252.714</v>
          </cell>
          <cell r="E204">
            <v>2007</v>
          </cell>
          <cell r="F204" t="str">
            <v>N</v>
          </cell>
          <cell r="G204">
            <v>45387.28</v>
          </cell>
        </row>
        <row r="205">
          <cell r="B205" t="str">
            <v>042901</v>
          </cell>
          <cell r="C205" t="str">
            <v>COLEMAN ISD</v>
          </cell>
          <cell r="D205">
            <v>940.00099999999998</v>
          </cell>
          <cell r="E205">
            <v>2007</v>
          </cell>
          <cell r="F205" t="str">
            <v>N</v>
          </cell>
          <cell r="G205">
            <v>45387.28</v>
          </cell>
        </row>
        <row r="206">
          <cell r="B206" t="str">
            <v>042903</v>
          </cell>
          <cell r="C206" t="str">
            <v>SANTA ANNA ISD</v>
          </cell>
          <cell r="D206">
            <v>263.04500000000002</v>
          </cell>
          <cell r="E206">
            <v>2007</v>
          </cell>
          <cell r="F206" t="str">
            <v>N</v>
          </cell>
          <cell r="G206">
            <v>45387.28</v>
          </cell>
        </row>
        <row r="207">
          <cell r="B207" t="str">
            <v>042905</v>
          </cell>
          <cell r="C207" t="str">
            <v>PANTHER CREEK CISD</v>
          </cell>
          <cell r="D207">
            <v>162.20399999999998</v>
          </cell>
          <cell r="E207">
            <v>2007</v>
          </cell>
          <cell r="F207" t="str">
            <v>N</v>
          </cell>
          <cell r="G207">
            <v>45387.28</v>
          </cell>
        </row>
        <row r="208">
          <cell r="B208" t="str">
            <v>042906</v>
          </cell>
          <cell r="C208" t="str">
            <v>NOVICE ISD</v>
          </cell>
          <cell r="D208">
            <v>95.262999999999991</v>
          </cell>
          <cell r="E208">
            <v>2007</v>
          </cell>
          <cell r="F208" t="str">
            <v>N</v>
          </cell>
          <cell r="G208">
            <v>45387.28</v>
          </cell>
        </row>
        <row r="209">
          <cell r="B209" t="str">
            <v>043901</v>
          </cell>
          <cell r="C209" t="str">
            <v>ALLEN ISD</v>
          </cell>
          <cell r="D209">
            <v>15705.925999999999</v>
          </cell>
          <cell r="E209">
            <v>2007</v>
          </cell>
          <cell r="F209" t="str">
            <v>N</v>
          </cell>
          <cell r="G209">
            <v>648111.80300000007</v>
          </cell>
        </row>
        <row r="210">
          <cell r="B210" t="str">
            <v>043902</v>
          </cell>
          <cell r="C210" t="str">
            <v>ANNA ISD</v>
          </cell>
          <cell r="D210">
            <v>1750.7279999999998</v>
          </cell>
          <cell r="E210">
            <v>2007</v>
          </cell>
          <cell r="F210" t="str">
            <v>N</v>
          </cell>
          <cell r="G210">
            <v>648111.80300000007</v>
          </cell>
        </row>
        <row r="211">
          <cell r="B211" t="str">
            <v>043903</v>
          </cell>
          <cell r="C211" t="str">
            <v>CELINA ISD</v>
          </cell>
          <cell r="D211">
            <v>1546.2950000000001</v>
          </cell>
          <cell r="E211">
            <v>2007</v>
          </cell>
          <cell r="F211" t="str">
            <v>N</v>
          </cell>
          <cell r="G211">
            <v>648111.80300000007</v>
          </cell>
        </row>
        <row r="212">
          <cell r="B212" t="str">
            <v>043904</v>
          </cell>
          <cell r="C212" t="str">
            <v>FARMERSVILLE ISD</v>
          </cell>
          <cell r="D212">
            <v>1371.0889999999999</v>
          </cell>
          <cell r="E212">
            <v>2007</v>
          </cell>
          <cell r="F212" t="str">
            <v>N</v>
          </cell>
          <cell r="G212">
            <v>648111.80300000007</v>
          </cell>
        </row>
        <row r="213">
          <cell r="B213" t="str">
            <v>043905</v>
          </cell>
          <cell r="C213" t="str">
            <v>FRISCO ISD</v>
          </cell>
          <cell r="D213">
            <v>22786.446999999996</v>
          </cell>
          <cell r="E213">
            <v>2007</v>
          </cell>
          <cell r="F213" t="str">
            <v>N</v>
          </cell>
          <cell r="G213">
            <v>648111.80300000007</v>
          </cell>
        </row>
        <row r="214">
          <cell r="B214" t="str">
            <v>043907</v>
          </cell>
          <cell r="C214" t="str">
            <v>MCKINNEY ISD</v>
          </cell>
          <cell r="D214">
            <v>19983.011999999999</v>
          </cell>
          <cell r="E214">
            <v>2007</v>
          </cell>
          <cell r="F214" t="str">
            <v>N</v>
          </cell>
          <cell r="G214">
            <v>648111.80300000007</v>
          </cell>
        </row>
        <row r="215">
          <cell r="B215" t="str">
            <v>043908</v>
          </cell>
          <cell r="C215" t="str">
            <v>MELISSA ISD</v>
          </cell>
          <cell r="D215">
            <v>927.47299999999996</v>
          </cell>
          <cell r="E215">
            <v>2007</v>
          </cell>
          <cell r="F215" t="str">
            <v>N</v>
          </cell>
          <cell r="G215">
            <v>648111.80300000007</v>
          </cell>
        </row>
        <row r="216">
          <cell r="B216" t="str">
            <v>043910</v>
          </cell>
          <cell r="C216" t="str">
            <v>PLANO ISD</v>
          </cell>
          <cell r="D216">
            <v>50111.376999999993</v>
          </cell>
          <cell r="E216">
            <v>2007</v>
          </cell>
          <cell r="F216" t="str">
            <v>N</v>
          </cell>
          <cell r="G216">
            <v>648111.80300000007</v>
          </cell>
        </row>
        <row r="217">
          <cell r="B217" t="str">
            <v>043911</v>
          </cell>
          <cell r="C217" t="str">
            <v>PRINCETON ISD</v>
          </cell>
          <cell r="D217">
            <v>2446.8989999999999</v>
          </cell>
          <cell r="E217">
            <v>2007</v>
          </cell>
          <cell r="F217" t="str">
            <v>N</v>
          </cell>
          <cell r="G217">
            <v>648111.80300000007</v>
          </cell>
        </row>
        <row r="218">
          <cell r="B218" t="str">
            <v>043912</v>
          </cell>
          <cell r="C218" t="str">
            <v>PROSPER ISD</v>
          </cell>
          <cell r="D218">
            <v>2121.62</v>
          </cell>
          <cell r="E218">
            <v>2007</v>
          </cell>
          <cell r="F218" t="str">
            <v>N</v>
          </cell>
          <cell r="G218">
            <v>648111.80300000007</v>
          </cell>
        </row>
        <row r="219">
          <cell r="B219" t="str">
            <v>043914</v>
          </cell>
          <cell r="C219" t="str">
            <v>WYLIE ISD</v>
          </cell>
          <cell r="D219">
            <v>9485.8389999999999</v>
          </cell>
          <cell r="E219">
            <v>2007</v>
          </cell>
          <cell r="F219" t="str">
            <v>N</v>
          </cell>
          <cell r="G219">
            <v>648111.80300000007</v>
          </cell>
        </row>
        <row r="220">
          <cell r="B220" t="str">
            <v>043917</v>
          </cell>
          <cell r="C220" t="str">
            <v>BLUE RIDGE ISD</v>
          </cell>
          <cell r="D220">
            <v>597.96799999999996</v>
          </cell>
          <cell r="E220">
            <v>2007</v>
          </cell>
          <cell r="F220" t="str">
            <v>N</v>
          </cell>
          <cell r="G220">
            <v>648111.80300000007</v>
          </cell>
        </row>
        <row r="221">
          <cell r="B221" t="str">
            <v>043918</v>
          </cell>
          <cell r="C221" t="str">
            <v>COMMUNITY ISD</v>
          </cell>
          <cell r="D221">
            <v>1370.952</v>
          </cell>
          <cell r="E221">
            <v>2007</v>
          </cell>
          <cell r="F221" t="str">
            <v>N</v>
          </cell>
          <cell r="G221">
            <v>648111.80300000007</v>
          </cell>
        </row>
        <row r="222">
          <cell r="B222" t="str">
            <v>043919</v>
          </cell>
          <cell r="C222" t="str">
            <v>LOVEJOY ISD</v>
          </cell>
          <cell r="D222">
            <v>2019.5859999999998</v>
          </cell>
          <cell r="E222">
            <v>2007</v>
          </cell>
          <cell r="F222" t="str">
            <v>N</v>
          </cell>
          <cell r="G222">
            <v>648111.80300000007</v>
          </cell>
        </row>
        <row r="223">
          <cell r="B223" t="str">
            <v>044902</v>
          </cell>
          <cell r="C223" t="str">
            <v>WELLINGTON ISD</v>
          </cell>
          <cell r="D223">
            <v>484.67299999999994</v>
          </cell>
          <cell r="E223">
            <v>2007</v>
          </cell>
          <cell r="F223" t="str">
            <v>N</v>
          </cell>
          <cell r="G223">
            <v>73161.582999999984</v>
          </cell>
        </row>
        <row r="224">
          <cell r="B224" t="str">
            <v>044904</v>
          </cell>
          <cell r="C224" t="str">
            <v>SAMNORWOOD ISD</v>
          </cell>
          <cell r="D224">
            <v>107.059</v>
          </cell>
          <cell r="E224">
            <v>2007</v>
          </cell>
          <cell r="F224" t="str">
            <v>N</v>
          </cell>
          <cell r="G224">
            <v>73161.582999999984</v>
          </cell>
        </row>
        <row r="225">
          <cell r="B225" t="str">
            <v>045902</v>
          </cell>
          <cell r="C225" t="str">
            <v>COLUMBUS ISD</v>
          </cell>
          <cell r="D225">
            <v>1441.5379999999998</v>
          </cell>
          <cell r="E225">
            <v>2007</v>
          </cell>
          <cell r="F225" t="str">
            <v>N</v>
          </cell>
          <cell r="G225">
            <v>49104.376999999993</v>
          </cell>
        </row>
        <row r="226">
          <cell r="B226" t="str">
            <v>045903</v>
          </cell>
          <cell r="C226" t="str">
            <v>RICE CISD</v>
          </cell>
          <cell r="D226">
            <v>1221.18</v>
          </cell>
          <cell r="E226">
            <v>2007</v>
          </cell>
          <cell r="F226" t="str">
            <v>N</v>
          </cell>
          <cell r="G226">
            <v>49104.376999999993</v>
          </cell>
        </row>
        <row r="227">
          <cell r="B227" t="str">
            <v>045905</v>
          </cell>
          <cell r="C227" t="str">
            <v>WEIMAR ISD</v>
          </cell>
          <cell r="D227">
            <v>545.36199999999997</v>
          </cell>
          <cell r="E227">
            <v>2007</v>
          </cell>
          <cell r="F227" t="str">
            <v>N</v>
          </cell>
          <cell r="G227">
            <v>49104.376999999993</v>
          </cell>
        </row>
        <row r="228">
          <cell r="B228" t="str">
            <v>046802</v>
          </cell>
          <cell r="C228" t="str">
            <v>TRINITY CHARTER SCHOOL</v>
          </cell>
          <cell r="D228">
            <v>223.45299999999997</v>
          </cell>
          <cell r="E228">
            <v>2007</v>
          </cell>
          <cell r="F228" t="str">
            <v>Y</v>
          </cell>
          <cell r="G228">
            <v>309296.69599999994</v>
          </cell>
        </row>
        <row r="229">
          <cell r="B229" t="str">
            <v>046901</v>
          </cell>
          <cell r="C229" t="str">
            <v>NEW BRAUNFELS ISD</v>
          </cell>
          <cell r="D229">
            <v>6627.2129999999997</v>
          </cell>
          <cell r="E229">
            <v>2007</v>
          </cell>
          <cell r="F229" t="str">
            <v>N</v>
          </cell>
          <cell r="G229">
            <v>309296.69599999994</v>
          </cell>
        </row>
        <row r="230">
          <cell r="B230" t="str">
            <v>046902</v>
          </cell>
          <cell r="C230" t="str">
            <v>COMAL ISD</v>
          </cell>
          <cell r="D230">
            <v>13404.977999999999</v>
          </cell>
          <cell r="E230">
            <v>2007</v>
          </cell>
          <cell r="F230" t="str">
            <v>N</v>
          </cell>
          <cell r="G230">
            <v>309296.69599999994</v>
          </cell>
        </row>
        <row r="231">
          <cell r="B231" t="str">
            <v>047901</v>
          </cell>
          <cell r="C231" t="str">
            <v>COMANCHE ISD</v>
          </cell>
          <cell r="D231">
            <v>1272.51</v>
          </cell>
          <cell r="E231">
            <v>2007</v>
          </cell>
          <cell r="F231" t="str">
            <v>N</v>
          </cell>
          <cell r="G231">
            <v>43251.841999999997</v>
          </cell>
        </row>
        <row r="232">
          <cell r="B232" t="str">
            <v>047902</v>
          </cell>
          <cell r="C232" t="str">
            <v>DE LEON ISD</v>
          </cell>
          <cell r="D232">
            <v>639.1819999999999</v>
          </cell>
          <cell r="E232">
            <v>2007</v>
          </cell>
          <cell r="F232" t="str">
            <v>N</v>
          </cell>
          <cell r="G232">
            <v>43251.841999999997</v>
          </cell>
        </row>
        <row r="233">
          <cell r="B233" t="str">
            <v>047903</v>
          </cell>
          <cell r="C233" t="str">
            <v>GUSTINE ISD</v>
          </cell>
          <cell r="D233">
            <v>189.45399999999998</v>
          </cell>
          <cell r="E233">
            <v>2007</v>
          </cell>
          <cell r="F233" t="str">
            <v>N</v>
          </cell>
          <cell r="G233">
            <v>43251.841999999997</v>
          </cell>
        </row>
        <row r="234">
          <cell r="B234" t="str">
            <v>047905</v>
          </cell>
          <cell r="C234" t="str">
            <v>SIDNEY ISD</v>
          </cell>
          <cell r="D234">
            <v>134.65799999999999</v>
          </cell>
          <cell r="E234">
            <v>2007</v>
          </cell>
          <cell r="F234" t="str">
            <v>N</v>
          </cell>
          <cell r="G234">
            <v>43251.841999999997</v>
          </cell>
        </row>
        <row r="235">
          <cell r="B235" t="str">
            <v>048901</v>
          </cell>
          <cell r="C235" t="str">
            <v>EDEN CISD</v>
          </cell>
          <cell r="D235">
            <v>272.38399999999996</v>
          </cell>
          <cell r="E235">
            <v>2007</v>
          </cell>
          <cell r="F235" t="str">
            <v>N</v>
          </cell>
          <cell r="G235">
            <v>45387.28</v>
          </cell>
        </row>
        <row r="236">
          <cell r="B236" t="str">
            <v>048903</v>
          </cell>
          <cell r="C236" t="str">
            <v>PAINT ROCK ISD</v>
          </cell>
          <cell r="D236">
            <v>136.33000000000001</v>
          </cell>
          <cell r="E236">
            <v>2007</v>
          </cell>
          <cell r="F236" t="str">
            <v>N</v>
          </cell>
          <cell r="G236">
            <v>45387.28</v>
          </cell>
        </row>
        <row r="237">
          <cell r="B237" t="str">
            <v>049901</v>
          </cell>
          <cell r="C237" t="str">
            <v>GAINESVILLE ISD</v>
          </cell>
          <cell r="D237">
            <v>2694.2719999999999</v>
          </cell>
          <cell r="E237">
            <v>2007</v>
          </cell>
          <cell r="F237" t="str">
            <v>N</v>
          </cell>
          <cell r="G237">
            <v>464482.81900000008</v>
          </cell>
        </row>
        <row r="238">
          <cell r="B238" t="str">
            <v>049902</v>
          </cell>
          <cell r="C238" t="str">
            <v>MUENSTER ISD</v>
          </cell>
          <cell r="D238">
            <v>494.66899999999998</v>
          </cell>
          <cell r="E238">
            <v>2007</v>
          </cell>
          <cell r="F238" t="str">
            <v>N</v>
          </cell>
          <cell r="G238">
            <v>464482.81900000008</v>
          </cell>
        </row>
        <row r="239">
          <cell r="B239" t="str">
            <v>049903</v>
          </cell>
          <cell r="C239" t="str">
            <v>VALLEY VIEW ISD</v>
          </cell>
          <cell r="D239">
            <v>635.98500000000001</v>
          </cell>
          <cell r="E239">
            <v>2007</v>
          </cell>
          <cell r="F239" t="str">
            <v>N</v>
          </cell>
          <cell r="G239">
            <v>464482.81900000008</v>
          </cell>
        </row>
        <row r="240">
          <cell r="B240" t="str">
            <v>049904</v>
          </cell>
          <cell r="C240" t="str">
            <v>GAINESVILLE STATE SCHOOL</v>
          </cell>
          <cell r="D240">
            <v>316.80099999999999</v>
          </cell>
          <cell r="E240">
            <v>2007</v>
          </cell>
          <cell r="F240" t="str">
            <v>N</v>
          </cell>
          <cell r="G240">
            <v>464482.81900000008</v>
          </cell>
        </row>
        <row r="241">
          <cell r="B241" t="str">
            <v>049905</v>
          </cell>
          <cell r="C241" t="str">
            <v>CALLISBURG ISD</v>
          </cell>
          <cell r="D241">
            <v>993.51099999999997</v>
          </cell>
          <cell r="E241">
            <v>2007</v>
          </cell>
          <cell r="F241" t="str">
            <v>N</v>
          </cell>
          <cell r="G241">
            <v>464482.81900000008</v>
          </cell>
        </row>
        <row r="242">
          <cell r="B242" t="str">
            <v>049906</v>
          </cell>
          <cell r="C242" t="str">
            <v>ERA ISD</v>
          </cell>
          <cell r="D242">
            <v>366.96099999999996</v>
          </cell>
          <cell r="E242">
            <v>2007</v>
          </cell>
          <cell r="F242" t="str">
            <v>N</v>
          </cell>
          <cell r="G242">
            <v>464482.81900000008</v>
          </cell>
        </row>
        <row r="243">
          <cell r="B243" t="str">
            <v>049907</v>
          </cell>
          <cell r="C243" t="str">
            <v>LINDSAY ISD</v>
          </cell>
          <cell r="D243">
            <v>500.07099999999997</v>
          </cell>
          <cell r="E243">
            <v>2007</v>
          </cell>
          <cell r="F243" t="str">
            <v>N</v>
          </cell>
          <cell r="G243">
            <v>464482.81900000008</v>
          </cell>
        </row>
        <row r="244">
          <cell r="B244" t="str">
            <v>049908</v>
          </cell>
          <cell r="C244" t="str">
            <v>WALNUT BEND ISD</v>
          </cell>
          <cell r="D244">
            <v>62.147999999999996</v>
          </cell>
          <cell r="E244">
            <v>2007</v>
          </cell>
          <cell r="F244" t="str">
            <v>N</v>
          </cell>
          <cell r="G244">
            <v>464482.81900000008</v>
          </cell>
        </row>
        <row r="245">
          <cell r="B245" t="str">
            <v>049909</v>
          </cell>
          <cell r="C245" t="str">
            <v>SIVELLS BEND ISD</v>
          </cell>
          <cell r="D245">
            <v>53.776999999999994</v>
          </cell>
          <cell r="E245">
            <v>2007</v>
          </cell>
          <cell r="F245" t="str">
            <v>N</v>
          </cell>
          <cell r="G245">
            <v>464482.81900000008</v>
          </cell>
        </row>
        <row r="246">
          <cell r="B246" t="str">
            <v>050901</v>
          </cell>
          <cell r="C246" t="str">
            <v>EVANT ISD</v>
          </cell>
          <cell r="D246">
            <v>291.87399999999997</v>
          </cell>
          <cell r="E246">
            <v>2007</v>
          </cell>
          <cell r="F246" t="str">
            <v>N</v>
          </cell>
          <cell r="G246">
            <v>136448.69199999998</v>
          </cell>
        </row>
        <row r="247">
          <cell r="B247" t="str">
            <v>050902</v>
          </cell>
          <cell r="C247" t="str">
            <v>GATESVILLE ISD</v>
          </cell>
          <cell r="D247">
            <v>2593.5239999999999</v>
          </cell>
          <cell r="E247">
            <v>2007</v>
          </cell>
          <cell r="F247" t="str">
            <v>N</v>
          </cell>
          <cell r="G247">
            <v>136448.69199999998</v>
          </cell>
        </row>
        <row r="248">
          <cell r="B248" t="str">
            <v>050904</v>
          </cell>
          <cell r="C248" t="str">
            <v>OGLESBY ISD</v>
          </cell>
          <cell r="D248">
            <v>168.916</v>
          </cell>
          <cell r="E248">
            <v>2007</v>
          </cell>
          <cell r="F248" t="str">
            <v>N</v>
          </cell>
          <cell r="G248">
            <v>136448.69199999998</v>
          </cell>
        </row>
        <row r="249">
          <cell r="B249" t="str">
            <v>050909</v>
          </cell>
          <cell r="C249" t="str">
            <v>JONESBORO ISD</v>
          </cell>
          <cell r="D249">
            <v>159.72699999999998</v>
          </cell>
          <cell r="E249">
            <v>2007</v>
          </cell>
          <cell r="F249" t="str">
            <v>N</v>
          </cell>
          <cell r="G249">
            <v>136448.69199999998</v>
          </cell>
        </row>
        <row r="250">
          <cell r="B250" t="str">
            <v>050910</v>
          </cell>
          <cell r="C250" t="str">
            <v>COPPERAS COVE ISD</v>
          </cell>
          <cell r="D250">
            <v>6936.83</v>
          </cell>
          <cell r="E250">
            <v>2007</v>
          </cell>
          <cell r="F250" t="str">
            <v>N</v>
          </cell>
          <cell r="G250">
            <v>136448.69199999998</v>
          </cell>
        </row>
        <row r="251">
          <cell r="B251" t="str">
            <v>051901</v>
          </cell>
          <cell r="C251" t="str">
            <v>PADUCAH ISD</v>
          </cell>
          <cell r="D251">
            <v>234.49799999999999</v>
          </cell>
          <cell r="E251">
            <v>2007</v>
          </cell>
          <cell r="F251" t="str">
            <v>N</v>
          </cell>
          <cell r="G251">
            <v>72089.289999999994</v>
          </cell>
        </row>
        <row r="252">
          <cell r="B252" t="str">
            <v>052901</v>
          </cell>
          <cell r="C252" t="str">
            <v>CRANE ISD</v>
          </cell>
          <cell r="D252">
            <v>879.65899999999999</v>
          </cell>
          <cell r="E252">
            <v>2007</v>
          </cell>
          <cell r="F252" t="str">
            <v>N</v>
          </cell>
          <cell r="G252">
            <v>69119.320000000007</v>
          </cell>
        </row>
        <row r="253">
          <cell r="B253" t="str">
            <v>053001</v>
          </cell>
          <cell r="C253" t="str">
            <v>CROCKETT COUNTY CONSOLIDATED C</v>
          </cell>
          <cell r="D253">
            <v>729.64199999999994</v>
          </cell>
          <cell r="E253">
            <v>2007</v>
          </cell>
          <cell r="F253" t="str">
            <v>N</v>
          </cell>
          <cell r="G253">
            <v>45387.28</v>
          </cell>
        </row>
        <row r="254">
          <cell r="B254" t="str">
            <v>054901</v>
          </cell>
          <cell r="C254" t="str">
            <v>CROSBYTON CISD</v>
          </cell>
          <cell r="D254">
            <v>419.18199999999996</v>
          </cell>
          <cell r="E254">
            <v>2007</v>
          </cell>
          <cell r="F254" t="str">
            <v>N</v>
          </cell>
          <cell r="G254">
            <v>72089.289999999994</v>
          </cell>
        </row>
        <row r="255">
          <cell r="B255" t="str">
            <v>054902</v>
          </cell>
          <cell r="C255" t="str">
            <v>LORENZO ISD</v>
          </cell>
          <cell r="D255">
            <v>317.70399999999995</v>
          </cell>
          <cell r="E255">
            <v>2007</v>
          </cell>
          <cell r="F255" t="str">
            <v>N</v>
          </cell>
          <cell r="G255">
            <v>72089.289999999994</v>
          </cell>
        </row>
        <row r="256">
          <cell r="B256" t="str">
            <v>054903</v>
          </cell>
          <cell r="C256" t="str">
            <v>RALLS ISD</v>
          </cell>
          <cell r="D256">
            <v>512.82799999999997</v>
          </cell>
          <cell r="E256">
            <v>2007</v>
          </cell>
          <cell r="F256" t="str">
            <v>N</v>
          </cell>
          <cell r="G256">
            <v>72089.289999999994</v>
          </cell>
        </row>
        <row r="257">
          <cell r="B257" t="str">
            <v>055901</v>
          </cell>
          <cell r="C257" t="str">
            <v>CULBERSON COUNTY-ALLAMOORE ISD</v>
          </cell>
          <cell r="D257">
            <v>533.88099999999997</v>
          </cell>
          <cell r="E257">
            <v>2007</v>
          </cell>
          <cell r="F257" t="str">
            <v>N</v>
          </cell>
          <cell r="G257">
            <v>69119.320000000007</v>
          </cell>
        </row>
        <row r="258">
          <cell r="B258" t="str">
            <v>056901</v>
          </cell>
          <cell r="C258" t="str">
            <v>DALHART ISD</v>
          </cell>
          <cell r="D258">
            <v>1444.9759999999999</v>
          </cell>
          <cell r="E258">
            <v>2007</v>
          </cell>
          <cell r="F258" t="str">
            <v>N</v>
          </cell>
          <cell r="G258">
            <v>73161.582999999984</v>
          </cell>
        </row>
        <row r="259">
          <cell r="B259" t="str">
            <v>056902</v>
          </cell>
          <cell r="C259" t="str">
            <v>TEXLINE ISD</v>
          </cell>
          <cell r="D259">
            <v>146.04799999999997</v>
          </cell>
          <cell r="E259">
            <v>2007</v>
          </cell>
          <cell r="F259" t="str">
            <v>N</v>
          </cell>
          <cell r="G259">
            <v>73161.582999999984</v>
          </cell>
        </row>
        <row r="260">
          <cell r="B260" t="str">
            <v>057802</v>
          </cell>
          <cell r="C260" t="str">
            <v>PEGASUS SCHOOL OF LIBERAL ARTS</v>
          </cell>
          <cell r="D260">
            <v>244.31299999999996</v>
          </cell>
          <cell r="E260">
            <v>2007</v>
          </cell>
          <cell r="F260" t="str">
            <v>Y</v>
          </cell>
          <cell r="G260">
            <v>648111.80300000007</v>
          </cell>
        </row>
        <row r="261">
          <cell r="B261" t="str">
            <v>057803</v>
          </cell>
          <cell r="C261" t="str">
            <v>NORTH HILLS SCHOOL</v>
          </cell>
          <cell r="D261">
            <v>1140.625</v>
          </cell>
          <cell r="E261">
            <v>2007</v>
          </cell>
          <cell r="F261" t="str">
            <v>Y</v>
          </cell>
          <cell r="G261">
            <v>648111.80300000007</v>
          </cell>
        </row>
        <row r="262">
          <cell r="B262" t="str">
            <v>057804</v>
          </cell>
          <cell r="C262" t="str">
            <v>DALLAS CAN ACADEMY CHARTER</v>
          </cell>
          <cell r="D262">
            <v>1808.425</v>
          </cell>
          <cell r="E262">
            <v>2007</v>
          </cell>
          <cell r="F262" t="str">
            <v>Y</v>
          </cell>
          <cell r="G262">
            <v>648111.80300000007</v>
          </cell>
        </row>
        <row r="263">
          <cell r="B263" t="str">
            <v>057805</v>
          </cell>
          <cell r="C263" t="str">
            <v>DALLAS COMMUNITY CHARTER SCHOO</v>
          </cell>
          <cell r="D263">
            <v>117.92</v>
          </cell>
          <cell r="E263">
            <v>2007</v>
          </cell>
          <cell r="F263" t="str">
            <v>Y</v>
          </cell>
          <cell r="G263">
            <v>648111.80300000007</v>
          </cell>
        </row>
        <row r="264">
          <cell r="B264" t="str">
            <v>057806</v>
          </cell>
          <cell r="C264" t="str">
            <v>EAGLE ADVANTAGE SCHOOLS</v>
          </cell>
          <cell r="D264">
            <v>1067.1089999999992</v>
          </cell>
          <cell r="E264">
            <v>2007</v>
          </cell>
          <cell r="F264" t="str">
            <v>Y</v>
          </cell>
          <cell r="G264">
            <v>648111.80300000007</v>
          </cell>
        </row>
        <row r="265">
          <cell r="B265" t="str">
            <v>057807</v>
          </cell>
          <cell r="C265" t="str">
            <v>LIFE SCHOOL</v>
          </cell>
          <cell r="D265">
            <v>2097.36</v>
          </cell>
          <cell r="E265">
            <v>2007</v>
          </cell>
          <cell r="F265" t="str">
            <v>Y</v>
          </cell>
          <cell r="G265">
            <v>648111.80300000007</v>
          </cell>
        </row>
        <row r="266">
          <cell r="B266" t="str">
            <v>057808</v>
          </cell>
          <cell r="C266" t="str">
            <v>UNIVERSAL ACADEMY</v>
          </cell>
          <cell r="D266">
            <v>1156.1519999999994</v>
          </cell>
          <cell r="E266">
            <v>2007</v>
          </cell>
          <cell r="F266" t="str">
            <v>Y</v>
          </cell>
          <cell r="G266">
            <v>648111.80300000007</v>
          </cell>
        </row>
        <row r="267">
          <cell r="B267" t="str">
            <v>057809</v>
          </cell>
          <cell r="C267" t="str">
            <v>NOVA ACADEMY</v>
          </cell>
          <cell r="D267">
            <v>139.82</v>
          </cell>
          <cell r="E267">
            <v>2007</v>
          </cell>
          <cell r="F267" t="str">
            <v>Y</v>
          </cell>
          <cell r="G267">
            <v>648111.80300000007</v>
          </cell>
        </row>
        <row r="268">
          <cell r="B268" t="str">
            <v>057810</v>
          </cell>
          <cell r="C268" t="str">
            <v>ACADEMY OF DALLAS</v>
          </cell>
          <cell r="D268">
            <v>440.4219999999998</v>
          </cell>
          <cell r="E268">
            <v>2007</v>
          </cell>
          <cell r="F268" t="str">
            <v>Y</v>
          </cell>
          <cell r="G268">
            <v>648111.80300000007</v>
          </cell>
        </row>
        <row r="269">
          <cell r="B269" t="str">
            <v>057811</v>
          </cell>
          <cell r="C269" t="str">
            <v>CHILDREN FIRST ACADEMY OF DALL</v>
          </cell>
          <cell r="D269">
            <v>255</v>
          </cell>
          <cell r="E269">
            <v>2007</v>
          </cell>
          <cell r="F269" t="str">
            <v>Y</v>
          </cell>
          <cell r="G269">
            <v>648111.80300000007</v>
          </cell>
        </row>
        <row r="270">
          <cell r="B270" t="str">
            <v>057813</v>
          </cell>
          <cell r="C270" t="str">
            <v>TRINITY BASIN PREPARATORY</v>
          </cell>
          <cell r="D270">
            <v>401.27799999999996</v>
          </cell>
          <cell r="E270">
            <v>2007</v>
          </cell>
          <cell r="F270" t="str">
            <v>Y</v>
          </cell>
          <cell r="G270">
            <v>648111.80300000007</v>
          </cell>
        </row>
        <row r="271">
          <cell r="B271" t="str">
            <v>057814</v>
          </cell>
          <cell r="C271" t="str">
            <v>DALLAS COUNTY JUVENILE JUSTICE</v>
          </cell>
          <cell r="D271">
            <v>636.63099999999997</v>
          </cell>
          <cell r="E271">
            <v>2007</v>
          </cell>
          <cell r="F271" t="str">
            <v>Y</v>
          </cell>
          <cell r="G271">
            <v>648111.80300000007</v>
          </cell>
        </row>
        <row r="272">
          <cell r="B272" t="str">
            <v>057815</v>
          </cell>
          <cell r="C272" t="str">
            <v>FAITH FAMILY ACADEMY OF OAK CL</v>
          </cell>
          <cell r="D272">
            <v>1073.375</v>
          </cell>
          <cell r="E272">
            <v>2007</v>
          </cell>
          <cell r="F272" t="str">
            <v>Y</v>
          </cell>
          <cell r="G272">
            <v>648111.80300000007</v>
          </cell>
        </row>
        <row r="273">
          <cell r="B273" t="str">
            <v>057816</v>
          </cell>
          <cell r="C273" t="str">
            <v>AW BROWN-FELLOWSHIP CHARTER SC</v>
          </cell>
          <cell r="D273">
            <v>904.21</v>
          </cell>
          <cell r="E273">
            <v>2007</v>
          </cell>
          <cell r="F273" t="str">
            <v>Y</v>
          </cell>
          <cell r="G273">
            <v>648111.80300000007</v>
          </cell>
        </row>
        <row r="274">
          <cell r="B274" t="str">
            <v>057817</v>
          </cell>
          <cell r="C274" t="str">
            <v>FOCUS LEARNING ACADEMY</v>
          </cell>
          <cell r="D274">
            <v>355.04399999999976</v>
          </cell>
          <cell r="E274">
            <v>2007</v>
          </cell>
          <cell r="F274" t="str">
            <v>Y</v>
          </cell>
          <cell r="G274">
            <v>648111.80300000007</v>
          </cell>
        </row>
        <row r="275">
          <cell r="B275" t="str">
            <v>057818</v>
          </cell>
          <cell r="C275" t="str">
            <v>LYNACRE ACADEMY CHARTER SCHOOL</v>
          </cell>
          <cell r="D275">
            <v>82.270999999999987</v>
          </cell>
          <cell r="E275">
            <v>2007</v>
          </cell>
          <cell r="F275" t="str">
            <v>Y</v>
          </cell>
          <cell r="G275">
            <v>648111.80300000007</v>
          </cell>
        </row>
        <row r="276">
          <cell r="B276" t="str">
            <v>057819</v>
          </cell>
          <cell r="C276" t="str">
            <v>JEAN MASSIEU ACADEMY</v>
          </cell>
          <cell r="D276">
            <v>95.935999999999979</v>
          </cell>
          <cell r="E276">
            <v>2007</v>
          </cell>
          <cell r="F276" t="str">
            <v>Y</v>
          </cell>
          <cell r="G276">
            <v>648111.80300000007</v>
          </cell>
        </row>
        <row r="277">
          <cell r="B277" t="str">
            <v>057821</v>
          </cell>
          <cell r="C277" t="str">
            <v>SCHOOL OF LIBERAL ARTS AND SCI</v>
          </cell>
          <cell r="D277">
            <v>482.09500000000003</v>
          </cell>
          <cell r="E277">
            <v>2007</v>
          </cell>
          <cell r="F277" t="str">
            <v>Y</v>
          </cell>
          <cell r="G277">
            <v>648111.80300000007</v>
          </cell>
        </row>
        <row r="278">
          <cell r="B278" t="str">
            <v>057825</v>
          </cell>
          <cell r="C278" t="str">
            <v>HONORS ACADEMY</v>
          </cell>
          <cell r="D278">
            <v>816.70799999999815</v>
          </cell>
          <cell r="E278">
            <v>2007</v>
          </cell>
          <cell r="F278" t="str">
            <v>Y</v>
          </cell>
          <cell r="G278">
            <v>648111.80300000007</v>
          </cell>
        </row>
        <row r="279">
          <cell r="B279" t="str">
            <v>057827</v>
          </cell>
          <cell r="C279" t="str">
            <v>NOVA ACADEMY (SOUTHEAST)</v>
          </cell>
          <cell r="D279">
            <v>242.69299999999998</v>
          </cell>
          <cell r="E279">
            <v>2007</v>
          </cell>
          <cell r="F279" t="str">
            <v>Y</v>
          </cell>
          <cell r="G279">
            <v>648111.80300000007</v>
          </cell>
        </row>
        <row r="280">
          <cell r="B280" t="str">
            <v>057828</v>
          </cell>
          <cell r="C280" t="str">
            <v>WINFREE ACADEMY CHARTER SCHOOL</v>
          </cell>
          <cell r="D280">
            <v>1395.2969999999987</v>
          </cell>
          <cell r="E280">
            <v>2007</v>
          </cell>
          <cell r="F280" t="str">
            <v>Y</v>
          </cell>
          <cell r="G280">
            <v>648111.80300000007</v>
          </cell>
        </row>
        <row r="281">
          <cell r="B281" t="str">
            <v>057829</v>
          </cell>
          <cell r="C281" t="str">
            <v>A+ ACADEMY</v>
          </cell>
          <cell r="D281">
            <v>895.80199999999968</v>
          </cell>
          <cell r="E281">
            <v>2007</v>
          </cell>
          <cell r="F281" t="str">
            <v>Y</v>
          </cell>
          <cell r="G281">
            <v>648111.80300000007</v>
          </cell>
        </row>
        <row r="282">
          <cell r="B282" t="str">
            <v>057830</v>
          </cell>
          <cell r="C282" t="str">
            <v>INSPIRED VISION ACADEMY</v>
          </cell>
          <cell r="D282">
            <v>592.7339999999997</v>
          </cell>
          <cell r="E282">
            <v>2007</v>
          </cell>
          <cell r="F282" t="str">
            <v>Y</v>
          </cell>
          <cell r="G282">
            <v>648111.80300000007</v>
          </cell>
        </row>
        <row r="283">
          <cell r="B283" t="str">
            <v>057831</v>
          </cell>
          <cell r="C283" t="str">
            <v>GATEWAY CHARTER ACADEMY</v>
          </cell>
          <cell r="D283">
            <v>548.4</v>
          </cell>
          <cell r="E283">
            <v>2007</v>
          </cell>
          <cell r="F283" t="str">
            <v>Y</v>
          </cell>
          <cell r="G283">
            <v>648111.80300000007</v>
          </cell>
        </row>
        <row r="284">
          <cell r="B284" t="str">
            <v>057832</v>
          </cell>
          <cell r="C284" t="str">
            <v>ALPHA CHARTER SCHOOL</v>
          </cell>
          <cell r="D284">
            <v>240.13299999999998</v>
          </cell>
          <cell r="E284">
            <v>2007</v>
          </cell>
          <cell r="F284" t="str">
            <v>Y</v>
          </cell>
          <cell r="G284">
            <v>648111.80300000007</v>
          </cell>
        </row>
        <row r="285">
          <cell r="B285" t="str">
            <v>057833</v>
          </cell>
          <cell r="C285" t="str">
            <v>EDUCATION CENTER INTERNATIONAL</v>
          </cell>
          <cell r="D285">
            <v>84.81</v>
          </cell>
          <cell r="E285">
            <v>2007</v>
          </cell>
          <cell r="F285" t="str">
            <v>Y</v>
          </cell>
          <cell r="G285">
            <v>648111.80300000007</v>
          </cell>
        </row>
        <row r="286">
          <cell r="B286" t="str">
            <v>057834</v>
          </cell>
          <cell r="C286" t="str">
            <v>EVOLUTION ACADEMY CHARTER SCHO</v>
          </cell>
          <cell r="D286">
            <v>259.92199999999997</v>
          </cell>
          <cell r="E286">
            <v>2007</v>
          </cell>
          <cell r="F286" t="str">
            <v>Y</v>
          </cell>
          <cell r="G286">
            <v>648111.80300000007</v>
          </cell>
        </row>
        <row r="287">
          <cell r="B287" t="str">
            <v>057835</v>
          </cell>
          <cell r="C287" t="str">
            <v>GOLDEN RULE CHARTER SCHOOL</v>
          </cell>
          <cell r="D287">
            <v>416.99</v>
          </cell>
          <cell r="E287">
            <v>2007</v>
          </cell>
          <cell r="F287" t="str">
            <v>Y</v>
          </cell>
          <cell r="G287">
            <v>648111.80300000007</v>
          </cell>
        </row>
        <row r="288">
          <cell r="B288" t="str">
            <v>057836</v>
          </cell>
          <cell r="C288" t="str">
            <v>ST ANTHONY SCHOOL</v>
          </cell>
          <cell r="D288">
            <v>230.38299999999998</v>
          </cell>
          <cell r="E288">
            <v>2007</v>
          </cell>
          <cell r="F288" t="str">
            <v>Y</v>
          </cell>
          <cell r="G288">
            <v>648111.80300000007</v>
          </cell>
        </row>
        <row r="289">
          <cell r="B289" t="str">
            <v>057837</v>
          </cell>
          <cell r="C289" t="str">
            <v>KIPP TRUTH ACADEMY</v>
          </cell>
          <cell r="D289">
            <v>155.37799999999999</v>
          </cell>
          <cell r="E289">
            <v>2007</v>
          </cell>
          <cell r="F289" t="str">
            <v>Y</v>
          </cell>
          <cell r="G289">
            <v>648111.80300000007</v>
          </cell>
        </row>
        <row r="290">
          <cell r="B290" t="str">
            <v>057838</v>
          </cell>
          <cell r="C290" t="str">
            <v>PEAK ACADEMY</v>
          </cell>
          <cell r="D290">
            <v>306.04599999999999</v>
          </cell>
          <cell r="E290">
            <v>2007</v>
          </cell>
          <cell r="F290" t="str">
            <v>Y</v>
          </cell>
          <cell r="G290">
            <v>648111.80300000007</v>
          </cell>
        </row>
        <row r="291">
          <cell r="B291" t="str">
            <v>057839</v>
          </cell>
          <cell r="C291" t="str">
            <v>LA ACADEMIA DE ESTRELLAS</v>
          </cell>
          <cell r="D291">
            <v>167.995</v>
          </cell>
          <cell r="E291">
            <v>2007</v>
          </cell>
          <cell r="F291" t="str">
            <v>Y</v>
          </cell>
          <cell r="G291">
            <v>648111.80300000007</v>
          </cell>
        </row>
        <row r="292">
          <cell r="B292" t="str">
            <v>057840</v>
          </cell>
          <cell r="C292" t="str">
            <v>RICHLAND COLLEGIATE HS OF MATH</v>
          </cell>
          <cell r="D292">
            <v>157.87599999999998</v>
          </cell>
          <cell r="E292">
            <v>2007</v>
          </cell>
          <cell r="F292" t="str">
            <v>Y</v>
          </cell>
          <cell r="G292">
            <v>648111.80300000007</v>
          </cell>
        </row>
        <row r="293">
          <cell r="B293" t="str">
            <v>057903</v>
          </cell>
          <cell r="C293" t="str">
            <v>CARROLLTON-FARMERS BRANCH ISD</v>
          </cell>
          <cell r="D293">
            <v>24434.055999999997</v>
          </cell>
          <cell r="E293">
            <v>2007</v>
          </cell>
          <cell r="F293" t="str">
            <v>N</v>
          </cell>
          <cell r="G293">
            <v>648111.80300000007</v>
          </cell>
        </row>
        <row r="294">
          <cell r="B294" t="str">
            <v>057904</v>
          </cell>
          <cell r="C294" t="str">
            <v>CEDAR HILL ISD</v>
          </cell>
          <cell r="D294">
            <v>7392.07</v>
          </cell>
          <cell r="E294">
            <v>2007</v>
          </cell>
          <cell r="F294" t="str">
            <v>N</v>
          </cell>
          <cell r="G294">
            <v>648111.80300000007</v>
          </cell>
        </row>
        <row r="295">
          <cell r="B295" t="str">
            <v>057905</v>
          </cell>
          <cell r="C295" t="str">
            <v>DALLAS ISD</v>
          </cell>
          <cell r="D295">
            <v>145886.14799999999</v>
          </cell>
          <cell r="E295">
            <v>2007</v>
          </cell>
          <cell r="F295" t="str">
            <v>N</v>
          </cell>
          <cell r="G295">
            <v>648111.80300000007</v>
          </cell>
        </row>
        <row r="296">
          <cell r="B296" t="str">
            <v>057906</v>
          </cell>
          <cell r="C296" t="str">
            <v>DESOTO ISD</v>
          </cell>
          <cell r="D296">
            <v>8118.991</v>
          </cell>
          <cell r="E296">
            <v>2007</v>
          </cell>
          <cell r="F296" t="str">
            <v>N</v>
          </cell>
          <cell r="G296">
            <v>648111.80300000007</v>
          </cell>
        </row>
        <row r="297">
          <cell r="B297" t="str">
            <v>057907</v>
          </cell>
          <cell r="C297" t="str">
            <v>DUNCANVILLE ISD</v>
          </cell>
          <cell r="D297">
            <v>11509.287999999999</v>
          </cell>
          <cell r="E297">
            <v>2007</v>
          </cell>
          <cell r="F297" t="str">
            <v>N</v>
          </cell>
          <cell r="G297">
            <v>648111.80300000007</v>
          </cell>
        </row>
        <row r="298">
          <cell r="B298" t="str">
            <v>057909</v>
          </cell>
          <cell r="C298" t="str">
            <v>GARLAND ISD</v>
          </cell>
          <cell r="D298">
            <v>53121.700999999994</v>
          </cell>
          <cell r="E298">
            <v>2007</v>
          </cell>
          <cell r="F298" t="str">
            <v>N</v>
          </cell>
          <cell r="G298">
            <v>648111.80300000007</v>
          </cell>
        </row>
        <row r="299">
          <cell r="B299" t="str">
            <v>057910</v>
          </cell>
          <cell r="C299" t="str">
            <v>GRAND PRAIRIE ISD</v>
          </cell>
          <cell r="D299">
            <v>22801.397999999997</v>
          </cell>
          <cell r="E299">
            <v>2007</v>
          </cell>
          <cell r="F299" t="str">
            <v>N</v>
          </cell>
          <cell r="G299">
            <v>648111.80300000007</v>
          </cell>
        </row>
        <row r="300">
          <cell r="B300" t="str">
            <v>057911</v>
          </cell>
          <cell r="C300" t="str">
            <v>HIGHLAND PARK ISD</v>
          </cell>
          <cell r="D300">
            <v>6046.3439999999991</v>
          </cell>
          <cell r="E300">
            <v>2007</v>
          </cell>
          <cell r="F300" t="str">
            <v>N</v>
          </cell>
          <cell r="G300">
            <v>648111.80300000007</v>
          </cell>
        </row>
        <row r="301">
          <cell r="B301" t="str">
            <v>057912</v>
          </cell>
          <cell r="C301" t="str">
            <v>IRVING ISD</v>
          </cell>
          <cell r="D301">
            <v>29938.063999999998</v>
          </cell>
          <cell r="E301">
            <v>2007</v>
          </cell>
          <cell r="F301" t="str">
            <v>N</v>
          </cell>
          <cell r="G301">
            <v>648111.80300000007</v>
          </cell>
        </row>
        <row r="302">
          <cell r="B302" t="str">
            <v>057913</v>
          </cell>
          <cell r="C302" t="str">
            <v>LANCASTER ISD</v>
          </cell>
          <cell r="D302">
            <v>5673.4959999999992</v>
          </cell>
          <cell r="E302">
            <v>2007</v>
          </cell>
          <cell r="F302" t="str">
            <v>N</v>
          </cell>
          <cell r="G302">
            <v>648111.80300000007</v>
          </cell>
        </row>
        <row r="303">
          <cell r="B303" t="str">
            <v>057914</v>
          </cell>
          <cell r="C303" t="str">
            <v>MESQUITE ISD</v>
          </cell>
          <cell r="D303">
            <v>33989.955999999998</v>
          </cell>
          <cell r="E303">
            <v>2007</v>
          </cell>
          <cell r="F303" t="str">
            <v>N</v>
          </cell>
          <cell r="G303">
            <v>648111.80300000007</v>
          </cell>
        </row>
        <row r="304">
          <cell r="B304" t="str">
            <v>057916</v>
          </cell>
          <cell r="C304" t="str">
            <v>RICHARDSON ISD</v>
          </cell>
          <cell r="D304">
            <v>31570.402999999998</v>
          </cell>
          <cell r="E304">
            <v>2007</v>
          </cell>
          <cell r="F304" t="str">
            <v>N</v>
          </cell>
          <cell r="G304">
            <v>648111.80300000007</v>
          </cell>
        </row>
        <row r="305">
          <cell r="B305" t="str">
            <v>057919</v>
          </cell>
          <cell r="C305" t="str">
            <v>SUNNYVALE ISD</v>
          </cell>
          <cell r="D305">
            <v>525.60699999999997</v>
          </cell>
          <cell r="E305">
            <v>2007</v>
          </cell>
          <cell r="F305" t="str">
            <v>N</v>
          </cell>
          <cell r="G305">
            <v>648111.80300000007</v>
          </cell>
        </row>
        <row r="306">
          <cell r="B306" t="str">
            <v>057922</v>
          </cell>
          <cell r="C306" t="str">
            <v>COPPELL ISD</v>
          </cell>
          <cell r="D306">
            <v>9541.128999999999</v>
          </cell>
          <cell r="E306">
            <v>2007</v>
          </cell>
          <cell r="F306" t="str">
            <v>N</v>
          </cell>
          <cell r="G306">
            <v>648111.80300000007</v>
          </cell>
        </row>
        <row r="307">
          <cell r="B307" t="str">
            <v>058902</v>
          </cell>
          <cell r="C307" t="str">
            <v>DAWSON ISD</v>
          </cell>
          <cell r="D307">
            <v>157.01399999999998</v>
          </cell>
          <cell r="E307">
            <v>2007</v>
          </cell>
          <cell r="F307" t="str">
            <v>N</v>
          </cell>
          <cell r="G307">
            <v>72089.289999999994</v>
          </cell>
        </row>
        <row r="308">
          <cell r="B308" t="str">
            <v>058905</v>
          </cell>
          <cell r="C308" t="str">
            <v>KLONDIKE ISD</v>
          </cell>
          <cell r="D308">
            <v>165.715</v>
          </cell>
          <cell r="E308">
            <v>2007</v>
          </cell>
          <cell r="F308" t="str">
            <v>N</v>
          </cell>
          <cell r="G308">
            <v>72089.289999999994</v>
          </cell>
        </row>
        <row r="309">
          <cell r="B309" t="str">
            <v>058906</v>
          </cell>
          <cell r="C309" t="str">
            <v>LAMESA ISD</v>
          </cell>
          <cell r="D309">
            <v>1861.1759999999999</v>
          </cell>
          <cell r="E309">
            <v>2007</v>
          </cell>
          <cell r="F309" t="str">
            <v>N</v>
          </cell>
          <cell r="G309">
            <v>72089.289999999994</v>
          </cell>
        </row>
        <row r="310">
          <cell r="B310" t="str">
            <v>058909</v>
          </cell>
          <cell r="C310" t="str">
            <v>SANDS CISD</v>
          </cell>
          <cell r="D310">
            <v>189.72499999999999</v>
          </cell>
          <cell r="E310">
            <v>2007</v>
          </cell>
          <cell r="F310" t="str">
            <v>N</v>
          </cell>
          <cell r="G310">
            <v>72089.289999999994</v>
          </cell>
        </row>
        <row r="311">
          <cell r="B311" t="str">
            <v>059901</v>
          </cell>
          <cell r="C311" t="str">
            <v>HEREFORD ISD</v>
          </cell>
          <cell r="D311">
            <v>3803.9409999999998</v>
          </cell>
          <cell r="E311">
            <v>2007</v>
          </cell>
          <cell r="F311" t="str">
            <v>N</v>
          </cell>
          <cell r="G311">
            <v>73161.582999999984</v>
          </cell>
        </row>
        <row r="312">
          <cell r="B312" t="str">
            <v>059902</v>
          </cell>
          <cell r="C312" t="str">
            <v>WALCOTT ISD</v>
          </cell>
          <cell r="D312">
            <v>148.29299999999998</v>
          </cell>
          <cell r="E312">
            <v>2007</v>
          </cell>
          <cell r="F312" t="str">
            <v>N</v>
          </cell>
          <cell r="G312">
            <v>73161.582999999984</v>
          </cell>
        </row>
        <row r="313">
          <cell r="B313" t="str">
            <v>060902</v>
          </cell>
          <cell r="C313" t="str">
            <v>COOPER ISD</v>
          </cell>
          <cell r="D313">
            <v>823.54499999999996</v>
          </cell>
          <cell r="E313">
            <v>2007</v>
          </cell>
          <cell r="F313" t="str">
            <v>N</v>
          </cell>
          <cell r="G313">
            <v>52660.170999999995</v>
          </cell>
        </row>
        <row r="314">
          <cell r="B314" t="str">
            <v>060914</v>
          </cell>
          <cell r="C314" t="str">
            <v>FANNINDEL ISD</v>
          </cell>
          <cell r="D314">
            <v>161.821</v>
          </cell>
          <cell r="E314">
            <v>2007</v>
          </cell>
          <cell r="F314" t="str">
            <v>N</v>
          </cell>
          <cell r="G314">
            <v>52660.170999999995</v>
          </cell>
        </row>
        <row r="315">
          <cell r="B315" t="str">
            <v>061501</v>
          </cell>
          <cell r="C315" t="str">
            <v>UNIVERSITY OF NORTH TEXAS</v>
          </cell>
          <cell r="D315">
            <v>362.49199999999996</v>
          </cell>
          <cell r="E315">
            <v>2007</v>
          </cell>
          <cell r="F315" t="str">
            <v>N</v>
          </cell>
          <cell r="G315">
            <v>464482.81900000008</v>
          </cell>
        </row>
        <row r="316">
          <cell r="B316" t="str">
            <v>061802</v>
          </cell>
          <cell r="C316" t="str">
            <v>EDUCATION CENTER</v>
          </cell>
          <cell r="D316">
            <v>317.81799999999993</v>
          </cell>
          <cell r="E316">
            <v>2007</v>
          </cell>
          <cell r="F316" t="str">
            <v>Y</v>
          </cell>
          <cell r="G316">
            <v>464482.81900000008</v>
          </cell>
        </row>
        <row r="317">
          <cell r="B317" t="str">
            <v>061901</v>
          </cell>
          <cell r="C317" t="str">
            <v>DENTON ISD</v>
          </cell>
          <cell r="D317">
            <v>18425.294999999998</v>
          </cell>
          <cell r="E317">
            <v>2007</v>
          </cell>
          <cell r="F317" t="str">
            <v>N</v>
          </cell>
          <cell r="G317">
            <v>464482.81900000008</v>
          </cell>
        </row>
        <row r="318">
          <cell r="B318" t="str">
            <v>061902</v>
          </cell>
          <cell r="C318" t="str">
            <v>LEWISVILLE ISD</v>
          </cell>
          <cell r="D318">
            <v>46476.553999999996</v>
          </cell>
          <cell r="E318">
            <v>2007</v>
          </cell>
          <cell r="F318" t="str">
            <v>N</v>
          </cell>
          <cell r="G318">
            <v>464482.81900000008</v>
          </cell>
        </row>
        <row r="319">
          <cell r="B319" t="str">
            <v>061903</v>
          </cell>
          <cell r="C319" t="str">
            <v>PILOT POINT ISD</v>
          </cell>
          <cell r="D319">
            <v>1398.029</v>
          </cell>
          <cell r="E319">
            <v>2007</v>
          </cell>
          <cell r="F319" t="str">
            <v>N</v>
          </cell>
          <cell r="G319">
            <v>464482.81900000008</v>
          </cell>
        </row>
        <row r="320">
          <cell r="B320" t="str">
            <v>061905</v>
          </cell>
          <cell r="C320" t="str">
            <v>KRUM ISD</v>
          </cell>
          <cell r="D320">
            <v>1345.5189999999998</v>
          </cell>
          <cell r="E320">
            <v>2007</v>
          </cell>
          <cell r="F320" t="str">
            <v>N</v>
          </cell>
          <cell r="G320">
            <v>464482.81900000008</v>
          </cell>
        </row>
        <row r="321">
          <cell r="B321" t="str">
            <v>061906</v>
          </cell>
          <cell r="C321" t="str">
            <v>PONDER ISD</v>
          </cell>
          <cell r="D321">
            <v>999.27</v>
          </cell>
          <cell r="E321">
            <v>2007</v>
          </cell>
          <cell r="F321" t="str">
            <v>N</v>
          </cell>
          <cell r="G321">
            <v>464482.81900000008</v>
          </cell>
        </row>
        <row r="322">
          <cell r="B322" t="str">
            <v>061907</v>
          </cell>
          <cell r="C322" t="str">
            <v>AUBREY ISD</v>
          </cell>
          <cell r="D322">
            <v>1417.866</v>
          </cell>
          <cell r="E322">
            <v>2007</v>
          </cell>
          <cell r="F322" t="str">
            <v>N</v>
          </cell>
          <cell r="G322">
            <v>464482.81900000008</v>
          </cell>
        </row>
        <row r="323">
          <cell r="B323" t="str">
            <v>061908</v>
          </cell>
          <cell r="C323" t="str">
            <v>SANGER ISD</v>
          </cell>
          <cell r="D323">
            <v>2350.002</v>
          </cell>
          <cell r="E323">
            <v>2007</v>
          </cell>
          <cell r="F323" t="str">
            <v>N</v>
          </cell>
          <cell r="G323">
            <v>464482.81900000008</v>
          </cell>
        </row>
        <row r="324">
          <cell r="B324" t="str">
            <v>061910</v>
          </cell>
          <cell r="C324" t="str">
            <v>ARGYLE ISD</v>
          </cell>
          <cell r="D324">
            <v>1615.8519999999999</v>
          </cell>
          <cell r="E324">
            <v>2007</v>
          </cell>
          <cell r="F324" t="str">
            <v>N</v>
          </cell>
          <cell r="G324">
            <v>464482.81900000008</v>
          </cell>
        </row>
        <row r="325">
          <cell r="B325" t="str">
            <v>061911</v>
          </cell>
          <cell r="C325" t="str">
            <v>NORTHWEST ISD</v>
          </cell>
          <cell r="D325">
            <v>9907.6339999999982</v>
          </cell>
          <cell r="E325">
            <v>2007</v>
          </cell>
          <cell r="F325" t="str">
            <v>N</v>
          </cell>
          <cell r="G325">
            <v>464482.81900000008</v>
          </cell>
        </row>
        <row r="326">
          <cell r="B326" t="str">
            <v>061912</v>
          </cell>
          <cell r="C326" t="str">
            <v>LAKE DALLAS ISD</v>
          </cell>
          <cell r="D326">
            <v>3750.4189999999999</v>
          </cell>
          <cell r="E326">
            <v>2007</v>
          </cell>
          <cell r="F326" t="str">
            <v>N</v>
          </cell>
          <cell r="G326">
            <v>464482.81900000008</v>
          </cell>
        </row>
        <row r="327">
          <cell r="B327" t="str">
            <v>061914</v>
          </cell>
          <cell r="C327" t="str">
            <v>LITTLE ELM ISD</v>
          </cell>
          <cell r="D327">
            <v>4808.5439999999999</v>
          </cell>
          <cell r="E327">
            <v>2007</v>
          </cell>
          <cell r="F327" t="str">
            <v>N</v>
          </cell>
          <cell r="G327">
            <v>464482.81900000008</v>
          </cell>
        </row>
        <row r="328">
          <cell r="B328" t="str">
            <v>062901</v>
          </cell>
          <cell r="C328" t="str">
            <v>CUERO ISD</v>
          </cell>
          <cell r="D328">
            <v>1802.6979999999999</v>
          </cell>
          <cell r="E328">
            <v>2007</v>
          </cell>
          <cell r="F328" t="str">
            <v>N</v>
          </cell>
          <cell r="G328">
            <v>49104.376999999993</v>
          </cell>
        </row>
        <row r="329">
          <cell r="B329" t="str">
            <v>062902</v>
          </cell>
          <cell r="C329" t="str">
            <v>NORDHEIM ISD</v>
          </cell>
          <cell r="D329">
            <v>68.733999999999995</v>
          </cell>
          <cell r="E329">
            <v>2007</v>
          </cell>
          <cell r="F329" t="str">
            <v>N</v>
          </cell>
          <cell r="G329">
            <v>49104.376999999993</v>
          </cell>
        </row>
        <row r="330">
          <cell r="B330" t="str">
            <v>062903</v>
          </cell>
          <cell r="C330" t="str">
            <v>YOAKUM ISD</v>
          </cell>
          <cell r="D330">
            <v>1435.72</v>
          </cell>
          <cell r="E330">
            <v>2007</v>
          </cell>
          <cell r="F330" t="str">
            <v>N</v>
          </cell>
          <cell r="G330">
            <v>49104.376999999993</v>
          </cell>
        </row>
        <row r="331">
          <cell r="B331" t="str">
            <v>062904</v>
          </cell>
          <cell r="C331" t="str">
            <v>YORKTOWN ISD</v>
          </cell>
          <cell r="D331">
            <v>629.97399999999993</v>
          </cell>
          <cell r="E331">
            <v>2007</v>
          </cell>
          <cell r="F331" t="str">
            <v>N</v>
          </cell>
          <cell r="G331">
            <v>49104.376999999993</v>
          </cell>
        </row>
        <row r="332">
          <cell r="B332" t="str">
            <v>062905</v>
          </cell>
          <cell r="C332" t="str">
            <v>WESTHOFF ISD</v>
          </cell>
          <cell r="D332">
            <v>46.733999999999995</v>
          </cell>
          <cell r="E332">
            <v>2007</v>
          </cell>
          <cell r="F332" t="str">
            <v>N</v>
          </cell>
          <cell r="G332">
            <v>49104.376999999993</v>
          </cell>
        </row>
        <row r="333">
          <cell r="B333" t="str">
            <v>062906</v>
          </cell>
          <cell r="C333" t="str">
            <v>MEYERSVILLE ISD</v>
          </cell>
          <cell r="D333">
            <v>132.77500000000001</v>
          </cell>
          <cell r="E333">
            <v>2007</v>
          </cell>
          <cell r="F333" t="str">
            <v>N</v>
          </cell>
          <cell r="G333">
            <v>49104.376999999993</v>
          </cell>
        </row>
        <row r="334">
          <cell r="B334" t="str">
            <v>063903</v>
          </cell>
          <cell r="C334" t="str">
            <v>SPUR ISD</v>
          </cell>
          <cell r="D334">
            <v>257.61699999999996</v>
          </cell>
          <cell r="E334">
            <v>2007</v>
          </cell>
          <cell r="F334" t="str">
            <v>N</v>
          </cell>
          <cell r="G334">
            <v>72089.289999999994</v>
          </cell>
        </row>
        <row r="335">
          <cell r="B335" t="str">
            <v>063906</v>
          </cell>
          <cell r="C335" t="str">
            <v>PATTON SPRINGS ISD</v>
          </cell>
          <cell r="D335">
            <v>114.69699999999999</v>
          </cell>
          <cell r="E335">
            <v>2007</v>
          </cell>
          <cell r="F335" t="str">
            <v>N</v>
          </cell>
          <cell r="G335">
            <v>72089.289999999994</v>
          </cell>
        </row>
        <row r="336">
          <cell r="B336" t="str">
            <v>064903</v>
          </cell>
          <cell r="C336" t="str">
            <v>CARRIZO SPRINGS CISD</v>
          </cell>
          <cell r="D336">
            <v>2221.377</v>
          </cell>
          <cell r="E336">
            <v>2007</v>
          </cell>
          <cell r="F336" t="str">
            <v>N</v>
          </cell>
          <cell r="G336">
            <v>344012.31599999988</v>
          </cell>
        </row>
        <row r="337">
          <cell r="B337" t="str">
            <v>065901</v>
          </cell>
          <cell r="C337" t="str">
            <v>CLARENDON ISD</v>
          </cell>
          <cell r="D337">
            <v>470.18699999999995</v>
          </cell>
          <cell r="E337">
            <v>2007</v>
          </cell>
          <cell r="F337" t="str">
            <v>N</v>
          </cell>
          <cell r="G337">
            <v>73161.582999999984</v>
          </cell>
        </row>
        <row r="338">
          <cell r="B338" t="str">
            <v>065902</v>
          </cell>
          <cell r="C338" t="str">
            <v>HEDLEY ISD</v>
          </cell>
          <cell r="D338">
            <v>172.90199999999999</v>
          </cell>
          <cell r="E338">
            <v>2007</v>
          </cell>
          <cell r="F338" t="str">
            <v>N</v>
          </cell>
          <cell r="G338">
            <v>73161.582999999984</v>
          </cell>
        </row>
        <row r="339">
          <cell r="B339" t="str">
            <v>066005</v>
          </cell>
          <cell r="C339" t="str">
            <v>RAMIREZ CSD</v>
          </cell>
          <cell r="D339">
            <v>46.093999999999994</v>
          </cell>
          <cell r="E339">
            <v>2007</v>
          </cell>
          <cell r="F339" t="str">
            <v>N</v>
          </cell>
          <cell r="G339">
            <v>97509.47199999998</v>
          </cell>
        </row>
        <row r="340">
          <cell r="B340" t="str">
            <v>066901</v>
          </cell>
          <cell r="C340" t="str">
            <v>BENAVIDES ISD</v>
          </cell>
          <cell r="D340">
            <v>410.70499999999998</v>
          </cell>
          <cell r="E340">
            <v>2007</v>
          </cell>
          <cell r="F340" t="str">
            <v>N</v>
          </cell>
          <cell r="G340">
            <v>97509.47199999998</v>
          </cell>
        </row>
        <row r="341">
          <cell r="B341" t="str">
            <v>066902</v>
          </cell>
          <cell r="C341" t="str">
            <v>SAN DIEGO ISD</v>
          </cell>
          <cell r="D341">
            <v>1262.2859999999998</v>
          </cell>
          <cell r="E341">
            <v>2007</v>
          </cell>
          <cell r="F341" t="str">
            <v>N</v>
          </cell>
          <cell r="G341">
            <v>97509.47199999998</v>
          </cell>
        </row>
        <row r="342">
          <cell r="B342" t="str">
            <v>066903</v>
          </cell>
          <cell r="C342" t="str">
            <v>FREER ISD</v>
          </cell>
          <cell r="D342">
            <v>767.51099999999997</v>
          </cell>
          <cell r="E342">
            <v>2007</v>
          </cell>
          <cell r="F342" t="str">
            <v>N</v>
          </cell>
          <cell r="G342">
            <v>97509.47199999998</v>
          </cell>
        </row>
        <row r="343">
          <cell r="B343" t="str">
            <v>067902</v>
          </cell>
          <cell r="C343" t="str">
            <v>CISCO ISD</v>
          </cell>
          <cell r="D343">
            <v>823.61299999999994</v>
          </cell>
          <cell r="E343">
            <v>2007</v>
          </cell>
          <cell r="F343" t="str">
            <v>N</v>
          </cell>
          <cell r="G343">
            <v>43251.841999999997</v>
          </cell>
        </row>
        <row r="344">
          <cell r="B344" t="str">
            <v>067903</v>
          </cell>
          <cell r="C344" t="str">
            <v>EASTLAND ISD</v>
          </cell>
          <cell r="D344">
            <v>1083.646</v>
          </cell>
          <cell r="E344">
            <v>2007</v>
          </cell>
          <cell r="F344" t="str">
            <v>N</v>
          </cell>
          <cell r="G344">
            <v>43251.841999999997</v>
          </cell>
        </row>
        <row r="345">
          <cell r="B345" t="str">
            <v>067904</v>
          </cell>
          <cell r="C345" t="str">
            <v>GORMAN ISD</v>
          </cell>
          <cell r="D345">
            <v>335.041</v>
          </cell>
          <cell r="E345">
            <v>2007</v>
          </cell>
          <cell r="F345" t="str">
            <v>N</v>
          </cell>
          <cell r="G345">
            <v>43251.841999999997</v>
          </cell>
        </row>
        <row r="346">
          <cell r="B346" t="str">
            <v>067907</v>
          </cell>
          <cell r="C346" t="str">
            <v>RANGER ISD</v>
          </cell>
          <cell r="D346">
            <v>441.24199999999996</v>
          </cell>
          <cell r="E346">
            <v>2007</v>
          </cell>
          <cell r="F346" t="str">
            <v>N</v>
          </cell>
          <cell r="G346">
            <v>43251.841999999997</v>
          </cell>
        </row>
        <row r="347">
          <cell r="B347" t="str">
            <v>067908</v>
          </cell>
          <cell r="C347" t="str">
            <v>RISING STAR ISD</v>
          </cell>
          <cell r="D347">
            <v>222.80500000000001</v>
          </cell>
          <cell r="E347">
            <v>2007</v>
          </cell>
          <cell r="F347" t="str">
            <v>N</v>
          </cell>
          <cell r="G347">
            <v>43251.841999999997</v>
          </cell>
        </row>
        <row r="348">
          <cell r="B348" t="str">
            <v>068801</v>
          </cell>
          <cell r="C348" t="str">
            <v>RICHARD MILBURN ACADEMY (ECTOR</v>
          </cell>
          <cell r="D348">
            <v>149.435</v>
          </cell>
          <cell r="E348">
            <v>2007</v>
          </cell>
          <cell r="F348" t="str">
            <v>Y</v>
          </cell>
          <cell r="G348">
            <v>69119.320000000007</v>
          </cell>
        </row>
        <row r="349">
          <cell r="B349" t="str">
            <v>068901</v>
          </cell>
          <cell r="C349" t="str">
            <v>ECTOR COUNTY ISD</v>
          </cell>
          <cell r="D349">
            <v>24147.418999999998</v>
          </cell>
          <cell r="E349">
            <v>2007</v>
          </cell>
          <cell r="F349" t="str">
            <v>N</v>
          </cell>
          <cell r="G349">
            <v>69119.320000000007</v>
          </cell>
        </row>
        <row r="350">
          <cell r="B350" t="str">
            <v>069901</v>
          </cell>
          <cell r="C350" t="str">
            <v>ROCKSPRINGS ISD</v>
          </cell>
          <cell r="D350">
            <v>325.82899999999995</v>
          </cell>
          <cell r="E350">
            <v>2007</v>
          </cell>
          <cell r="F350" t="str">
            <v>N</v>
          </cell>
          <cell r="G350">
            <v>45387.28</v>
          </cell>
        </row>
        <row r="351">
          <cell r="B351" t="str">
            <v>069902</v>
          </cell>
          <cell r="C351" t="str">
            <v>NUECES CANYON CISD</v>
          </cell>
          <cell r="D351">
            <v>299.62799999999999</v>
          </cell>
          <cell r="E351">
            <v>2007</v>
          </cell>
          <cell r="F351" t="str">
            <v>N</v>
          </cell>
          <cell r="G351">
            <v>45387.28</v>
          </cell>
        </row>
        <row r="352">
          <cell r="B352" t="str">
            <v>070801</v>
          </cell>
          <cell r="C352" t="str">
            <v>WAXAHACHIE FAITH FAMILY ACADEM</v>
          </cell>
          <cell r="D352">
            <v>242.65099999999995</v>
          </cell>
          <cell r="E352">
            <v>2007</v>
          </cell>
          <cell r="F352" t="str">
            <v>Y</v>
          </cell>
          <cell r="G352">
            <v>648111.80300000007</v>
          </cell>
        </row>
        <row r="353">
          <cell r="B353" t="str">
            <v>070901</v>
          </cell>
          <cell r="C353" t="str">
            <v>AVALON ISD</v>
          </cell>
          <cell r="D353">
            <v>224.05199999999999</v>
          </cell>
          <cell r="E353">
            <v>2007</v>
          </cell>
          <cell r="F353" t="str">
            <v>N</v>
          </cell>
          <cell r="G353">
            <v>648111.80300000007</v>
          </cell>
        </row>
        <row r="354">
          <cell r="B354" t="str">
            <v>070903</v>
          </cell>
          <cell r="C354" t="str">
            <v>ENNIS ISD</v>
          </cell>
          <cell r="D354">
            <v>5193.7559999999994</v>
          </cell>
          <cell r="E354">
            <v>2007</v>
          </cell>
          <cell r="F354" t="str">
            <v>N</v>
          </cell>
          <cell r="G354">
            <v>648111.80300000007</v>
          </cell>
        </row>
        <row r="355">
          <cell r="B355" t="str">
            <v>070905</v>
          </cell>
          <cell r="C355" t="str">
            <v>FERRIS ISD</v>
          </cell>
          <cell r="D355">
            <v>2112.9429999999998</v>
          </cell>
          <cell r="E355">
            <v>2007</v>
          </cell>
          <cell r="F355" t="str">
            <v>N</v>
          </cell>
          <cell r="G355">
            <v>648111.80300000007</v>
          </cell>
        </row>
        <row r="356">
          <cell r="B356" t="str">
            <v>070907</v>
          </cell>
          <cell r="C356" t="str">
            <v>ITALY ISD</v>
          </cell>
          <cell r="D356">
            <v>597.74599999999998</v>
          </cell>
          <cell r="E356">
            <v>2007</v>
          </cell>
          <cell r="F356" t="str">
            <v>N</v>
          </cell>
          <cell r="G356">
            <v>648111.80300000007</v>
          </cell>
        </row>
        <row r="357">
          <cell r="B357" t="str">
            <v>070908</v>
          </cell>
          <cell r="C357" t="str">
            <v>MIDLOTHIAN ISD</v>
          </cell>
          <cell r="D357">
            <v>6214.6239999999998</v>
          </cell>
          <cell r="E357">
            <v>2007</v>
          </cell>
          <cell r="F357" t="str">
            <v>N</v>
          </cell>
          <cell r="G357">
            <v>648111.80300000007</v>
          </cell>
        </row>
        <row r="358">
          <cell r="B358" t="str">
            <v>070909</v>
          </cell>
          <cell r="C358" t="str">
            <v>MILFORD ISD</v>
          </cell>
          <cell r="D358">
            <v>192.86500000000001</v>
          </cell>
          <cell r="E358">
            <v>2007</v>
          </cell>
          <cell r="F358" t="str">
            <v>N</v>
          </cell>
          <cell r="G358">
            <v>648111.80300000007</v>
          </cell>
        </row>
        <row r="359">
          <cell r="B359" t="str">
            <v>070910</v>
          </cell>
          <cell r="C359" t="str">
            <v>PALMER ISD</v>
          </cell>
          <cell r="D359">
            <v>1043.9029999999998</v>
          </cell>
          <cell r="E359">
            <v>2007</v>
          </cell>
          <cell r="F359" t="str">
            <v>N</v>
          </cell>
          <cell r="G359">
            <v>648111.80300000007</v>
          </cell>
        </row>
        <row r="360">
          <cell r="B360" t="str">
            <v>070911</v>
          </cell>
          <cell r="C360" t="str">
            <v>RED OAK ISD</v>
          </cell>
          <cell r="D360">
            <v>4858.5600000000004</v>
          </cell>
          <cell r="E360">
            <v>2007</v>
          </cell>
          <cell r="F360" t="str">
            <v>N</v>
          </cell>
          <cell r="G360">
            <v>648111.80300000007</v>
          </cell>
        </row>
        <row r="361">
          <cell r="B361" t="str">
            <v>070912</v>
          </cell>
          <cell r="C361" t="str">
            <v>WAXAHACHIE ISD</v>
          </cell>
          <cell r="D361">
            <v>5919.1139999999996</v>
          </cell>
          <cell r="E361">
            <v>2007</v>
          </cell>
          <cell r="F361" t="str">
            <v>N</v>
          </cell>
          <cell r="G361">
            <v>648111.80300000007</v>
          </cell>
        </row>
        <row r="362">
          <cell r="B362" t="str">
            <v>070915</v>
          </cell>
          <cell r="C362" t="str">
            <v>MAYPEARL ISD</v>
          </cell>
          <cell r="D362">
            <v>964.20099999999991</v>
          </cell>
          <cell r="E362">
            <v>2007</v>
          </cell>
          <cell r="F362" t="str">
            <v>N</v>
          </cell>
          <cell r="G362">
            <v>648111.80300000007</v>
          </cell>
        </row>
        <row r="363">
          <cell r="B363" t="str">
            <v>071801</v>
          </cell>
          <cell r="C363" t="str">
            <v>BURNHAM WOOD CHARTER SCHOOL DI</v>
          </cell>
          <cell r="D363">
            <v>408.79299999999989</v>
          </cell>
          <cell r="E363">
            <v>2007</v>
          </cell>
          <cell r="F363" t="str">
            <v>Y</v>
          </cell>
          <cell r="G363">
            <v>160273.14799999999</v>
          </cell>
        </row>
        <row r="364">
          <cell r="B364" t="str">
            <v>071803</v>
          </cell>
          <cell r="C364" t="str">
            <v>PASO DEL NORTE</v>
          </cell>
          <cell r="D364">
            <v>326.52899999999994</v>
          </cell>
          <cell r="E364">
            <v>2007</v>
          </cell>
          <cell r="F364" t="str">
            <v>Y</v>
          </cell>
          <cell r="G364">
            <v>160273.14799999999</v>
          </cell>
        </row>
        <row r="365">
          <cell r="B365" t="str">
            <v>071804</v>
          </cell>
          <cell r="C365" t="str">
            <v>EL PASO ACADEMY</v>
          </cell>
          <cell r="D365">
            <v>410.74399999999986</v>
          </cell>
          <cell r="E365">
            <v>2007</v>
          </cell>
          <cell r="F365" t="str">
            <v>Y</v>
          </cell>
          <cell r="G365">
            <v>160273.14799999999</v>
          </cell>
        </row>
        <row r="366">
          <cell r="B366" t="str">
            <v>071805</v>
          </cell>
          <cell r="C366" t="str">
            <v>EL PASO SCHOOL OF EXCELLENCE</v>
          </cell>
          <cell r="D366">
            <v>410.53500000000003</v>
          </cell>
          <cell r="E366">
            <v>2007</v>
          </cell>
          <cell r="F366" t="str">
            <v>Y</v>
          </cell>
          <cell r="G366">
            <v>160273.14799999999</v>
          </cell>
        </row>
        <row r="367">
          <cell r="B367" t="str">
            <v>071806</v>
          </cell>
          <cell r="C367" t="str">
            <v>HARMONY SCIENCE ACAD (EL PASO)</v>
          </cell>
          <cell r="D367">
            <v>315.37599999999998</v>
          </cell>
          <cell r="E367">
            <v>2007</v>
          </cell>
          <cell r="F367" t="str">
            <v>Y</v>
          </cell>
          <cell r="G367">
            <v>160273.14799999999</v>
          </cell>
        </row>
        <row r="368">
          <cell r="B368" t="str">
            <v>071901</v>
          </cell>
          <cell r="C368" t="str">
            <v>CLINT ISD</v>
          </cell>
          <cell r="D368">
            <v>9294.8919999999998</v>
          </cell>
          <cell r="E368">
            <v>2007</v>
          </cell>
          <cell r="F368" t="str">
            <v>N</v>
          </cell>
          <cell r="G368">
            <v>160273.14799999999</v>
          </cell>
        </row>
        <row r="369">
          <cell r="B369" t="str">
            <v>071902</v>
          </cell>
          <cell r="C369" t="str">
            <v>EL PASO ISD</v>
          </cell>
          <cell r="D369">
            <v>57788.272999999994</v>
          </cell>
          <cell r="E369">
            <v>2007</v>
          </cell>
          <cell r="F369" t="str">
            <v>N</v>
          </cell>
          <cell r="G369">
            <v>160273.14799999999</v>
          </cell>
        </row>
        <row r="370">
          <cell r="B370" t="str">
            <v>071903</v>
          </cell>
          <cell r="C370" t="str">
            <v>FABENS ISD</v>
          </cell>
          <cell r="D370">
            <v>2406.7539999999999</v>
          </cell>
          <cell r="E370">
            <v>2007</v>
          </cell>
          <cell r="F370" t="str">
            <v>N</v>
          </cell>
          <cell r="G370">
            <v>160273.14799999999</v>
          </cell>
        </row>
        <row r="371">
          <cell r="B371" t="str">
            <v>071904</v>
          </cell>
          <cell r="C371" t="str">
            <v>SAN ELIZARIO ISD</v>
          </cell>
          <cell r="D371">
            <v>3499.7749999999996</v>
          </cell>
          <cell r="E371">
            <v>2007</v>
          </cell>
          <cell r="F371" t="str">
            <v>N</v>
          </cell>
          <cell r="G371">
            <v>160273.14799999999</v>
          </cell>
        </row>
        <row r="372">
          <cell r="B372" t="str">
            <v>071905</v>
          </cell>
          <cell r="C372" t="str">
            <v>YSLETA ISD</v>
          </cell>
          <cell r="D372">
            <v>42040.517</v>
          </cell>
          <cell r="E372">
            <v>2007</v>
          </cell>
          <cell r="F372" t="str">
            <v>N</v>
          </cell>
          <cell r="G372">
            <v>160273.14799999999</v>
          </cell>
        </row>
        <row r="373">
          <cell r="B373" t="str">
            <v>071906</v>
          </cell>
          <cell r="C373" t="str">
            <v>ANTHONY ISD</v>
          </cell>
          <cell r="D373">
            <v>714.56</v>
          </cell>
          <cell r="E373">
            <v>2007</v>
          </cell>
          <cell r="F373" t="str">
            <v>N</v>
          </cell>
          <cell r="G373">
            <v>160273.14799999999</v>
          </cell>
        </row>
        <row r="374">
          <cell r="B374" t="str">
            <v>071907</v>
          </cell>
          <cell r="C374" t="str">
            <v>CANUTILLO ISD</v>
          </cell>
          <cell r="D374">
            <v>5071.1219999999994</v>
          </cell>
          <cell r="E374">
            <v>2007</v>
          </cell>
          <cell r="F374" t="str">
            <v>N</v>
          </cell>
          <cell r="G374">
            <v>160273.14799999999</v>
          </cell>
        </row>
        <row r="375">
          <cell r="B375" t="str">
            <v>071908</v>
          </cell>
          <cell r="C375" t="str">
            <v>TORNILLO ISD</v>
          </cell>
          <cell r="D375">
            <v>1137.088</v>
          </cell>
          <cell r="E375">
            <v>2007</v>
          </cell>
          <cell r="F375" t="str">
            <v>N</v>
          </cell>
          <cell r="G375">
            <v>160273.14799999999</v>
          </cell>
        </row>
        <row r="376">
          <cell r="B376" t="str">
            <v>071909</v>
          </cell>
          <cell r="C376" t="str">
            <v>SOCORRO ISD</v>
          </cell>
          <cell r="D376">
            <v>35699.380999999994</v>
          </cell>
          <cell r="E376">
            <v>2007</v>
          </cell>
          <cell r="F376" t="str">
            <v>N</v>
          </cell>
          <cell r="G376">
            <v>160273.14799999999</v>
          </cell>
        </row>
        <row r="377">
          <cell r="B377" t="str">
            <v>072801</v>
          </cell>
          <cell r="C377" t="str">
            <v>PARADIGM ACCELERATED CHARTER S</v>
          </cell>
          <cell r="D377">
            <v>70.567999999999984</v>
          </cell>
          <cell r="E377">
            <v>2007</v>
          </cell>
          <cell r="F377" t="str">
            <v>Y</v>
          </cell>
          <cell r="G377">
            <v>464482.81900000008</v>
          </cell>
        </row>
        <row r="378">
          <cell r="B378" t="str">
            <v>072802</v>
          </cell>
          <cell r="C378" t="str">
            <v>ERATH EXCELS ACADEMY INC</v>
          </cell>
          <cell r="D378">
            <v>81.493999999999986</v>
          </cell>
          <cell r="E378">
            <v>2007</v>
          </cell>
          <cell r="F378" t="str">
            <v>Y</v>
          </cell>
          <cell r="G378">
            <v>464482.81900000008</v>
          </cell>
        </row>
        <row r="379">
          <cell r="B379" t="str">
            <v>072901</v>
          </cell>
          <cell r="C379" t="str">
            <v>THREE WAY ISD</v>
          </cell>
          <cell r="D379">
            <v>56.816999999999993</v>
          </cell>
          <cell r="E379">
            <v>2007</v>
          </cell>
          <cell r="F379" t="str">
            <v>N</v>
          </cell>
          <cell r="G379">
            <v>464482.81900000008</v>
          </cell>
        </row>
        <row r="380">
          <cell r="B380" t="str">
            <v>072902</v>
          </cell>
          <cell r="C380" t="str">
            <v>DUBLIN ISD</v>
          </cell>
          <cell r="D380">
            <v>1202.299</v>
          </cell>
          <cell r="E380">
            <v>2007</v>
          </cell>
          <cell r="F380" t="str">
            <v>N</v>
          </cell>
          <cell r="G380">
            <v>464482.81900000008</v>
          </cell>
        </row>
        <row r="381">
          <cell r="B381" t="str">
            <v>072903</v>
          </cell>
          <cell r="C381" t="str">
            <v>STEPHENVILLE</v>
          </cell>
          <cell r="D381">
            <v>3279.4719999999998</v>
          </cell>
          <cell r="E381">
            <v>2007</v>
          </cell>
          <cell r="F381" t="str">
            <v>N</v>
          </cell>
          <cell r="G381">
            <v>464482.81900000008</v>
          </cell>
        </row>
        <row r="382">
          <cell r="B382" t="str">
            <v>072904</v>
          </cell>
          <cell r="C382" t="str">
            <v>BLUFF DALE ISD</v>
          </cell>
          <cell r="D382">
            <v>71.400999999999996</v>
          </cell>
          <cell r="E382">
            <v>2007</v>
          </cell>
          <cell r="F382" t="str">
            <v>N</v>
          </cell>
          <cell r="G382">
            <v>464482.81900000008</v>
          </cell>
        </row>
        <row r="383">
          <cell r="B383" t="str">
            <v>072908</v>
          </cell>
          <cell r="C383" t="str">
            <v>HUCKABAY ISD</v>
          </cell>
          <cell r="D383">
            <v>191.553</v>
          </cell>
          <cell r="E383">
            <v>2007</v>
          </cell>
          <cell r="F383" t="str">
            <v>N</v>
          </cell>
          <cell r="G383">
            <v>464482.81900000008</v>
          </cell>
        </row>
        <row r="384">
          <cell r="B384" t="str">
            <v>072909</v>
          </cell>
          <cell r="C384" t="str">
            <v>LINGLEVILLE ISD</v>
          </cell>
          <cell r="D384">
            <v>202.34399999999999</v>
          </cell>
          <cell r="E384">
            <v>2007</v>
          </cell>
          <cell r="F384" t="str">
            <v>N</v>
          </cell>
          <cell r="G384">
            <v>464482.81900000008</v>
          </cell>
        </row>
        <row r="385">
          <cell r="B385" t="str">
            <v>072910</v>
          </cell>
          <cell r="C385" t="str">
            <v>MORGAN MILL ISD</v>
          </cell>
          <cell r="D385">
            <v>101.425</v>
          </cell>
          <cell r="E385">
            <v>2007</v>
          </cell>
          <cell r="F385" t="str">
            <v>N</v>
          </cell>
          <cell r="G385">
            <v>464482.81900000008</v>
          </cell>
        </row>
        <row r="386">
          <cell r="B386" t="str">
            <v>073901</v>
          </cell>
          <cell r="C386" t="str">
            <v>CHILTON ISD</v>
          </cell>
          <cell r="D386">
            <v>395.34899999999999</v>
          </cell>
          <cell r="E386">
            <v>2007</v>
          </cell>
          <cell r="F386" t="str">
            <v>N</v>
          </cell>
          <cell r="G386">
            <v>136448.69199999998</v>
          </cell>
        </row>
        <row r="387">
          <cell r="B387" t="str">
            <v>073903</v>
          </cell>
          <cell r="C387" t="str">
            <v>MARLIN ISD</v>
          </cell>
          <cell r="D387">
            <v>1155.6019999999999</v>
          </cell>
          <cell r="E387">
            <v>2007</v>
          </cell>
          <cell r="F387" t="str">
            <v>N</v>
          </cell>
          <cell r="G387">
            <v>136448.69199999998</v>
          </cell>
        </row>
        <row r="388">
          <cell r="B388" t="str">
            <v>073904</v>
          </cell>
          <cell r="C388" t="str">
            <v>WESTPHALIA ISD</v>
          </cell>
          <cell r="D388">
            <v>130.77799999999999</v>
          </cell>
          <cell r="E388">
            <v>2007</v>
          </cell>
          <cell r="F388" t="str">
            <v>N</v>
          </cell>
          <cell r="G388">
            <v>136448.69199999998</v>
          </cell>
        </row>
        <row r="389">
          <cell r="B389" t="str">
            <v>073905</v>
          </cell>
          <cell r="C389" t="str">
            <v>ROSEBUD-LOTT ISD</v>
          </cell>
          <cell r="D389">
            <v>808.29799999999989</v>
          </cell>
          <cell r="E389">
            <v>2007</v>
          </cell>
          <cell r="F389" t="str">
            <v>N</v>
          </cell>
          <cell r="G389">
            <v>136448.69199999998</v>
          </cell>
        </row>
        <row r="390">
          <cell r="B390" t="str">
            <v>073906</v>
          </cell>
          <cell r="C390" t="str">
            <v>MARLIN ORIENTATION AND ASSESSM</v>
          </cell>
          <cell r="D390">
            <v>348.452</v>
          </cell>
          <cell r="E390">
            <v>2007</v>
          </cell>
          <cell r="F390" t="str">
            <v>N</v>
          </cell>
          <cell r="G390">
            <v>136448.69199999998</v>
          </cell>
        </row>
        <row r="391">
          <cell r="B391" t="str">
            <v>074903</v>
          </cell>
          <cell r="C391" t="str">
            <v>BONHAM ISD</v>
          </cell>
          <cell r="D391">
            <v>1862.6849999999999</v>
          </cell>
          <cell r="E391">
            <v>2007</v>
          </cell>
          <cell r="F391" t="str">
            <v>N</v>
          </cell>
          <cell r="G391">
            <v>648111.80300000007</v>
          </cell>
        </row>
        <row r="392">
          <cell r="B392" t="str">
            <v>074904</v>
          </cell>
          <cell r="C392" t="str">
            <v>DODD CITY ISD</v>
          </cell>
          <cell r="D392">
            <v>278.56699999999995</v>
          </cell>
          <cell r="E392">
            <v>2007</v>
          </cell>
          <cell r="F392" t="str">
            <v>N</v>
          </cell>
          <cell r="G392">
            <v>648111.80300000007</v>
          </cell>
        </row>
        <row r="393">
          <cell r="B393" t="str">
            <v>074905</v>
          </cell>
          <cell r="C393" t="str">
            <v>ECTOR ISD</v>
          </cell>
          <cell r="D393">
            <v>248.98</v>
          </cell>
          <cell r="E393">
            <v>2007</v>
          </cell>
          <cell r="F393" t="str">
            <v>N</v>
          </cell>
          <cell r="G393">
            <v>648111.80300000007</v>
          </cell>
        </row>
        <row r="394">
          <cell r="B394" t="str">
            <v>074907</v>
          </cell>
          <cell r="C394" t="str">
            <v>HONEY GROVE ISD</v>
          </cell>
          <cell r="D394">
            <v>631.79999999999995</v>
          </cell>
          <cell r="E394">
            <v>2007</v>
          </cell>
          <cell r="F394" t="str">
            <v>N</v>
          </cell>
          <cell r="G394">
            <v>648111.80300000007</v>
          </cell>
        </row>
        <row r="395">
          <cell r="B395" t="str">
            <v>074909</v>
          </cell>
          <cell r="C395" t="str">
            <v>LEONARD ISD</v>
          </cell>
          <cell r="D395">
            <v>824.30399999999997</v>
          </cell>
          <cell r="E395">
            <v>2007</v>
          </cell>
          <cell r="F395" t="str">
            <v>N</v>
          </cell>
          <cell r="G395">
            <v>648111.80300000007</v>
          </cell>
        </row>
        <row r="396">
          <cell r="B396" t="str">
            <v>074911</v>
          </cell>
          <cell r="C396" t="str">
            <v>SAVOY ISD</v>
          </cell>
          <cell r="D396">
            <v>295.72699999999998</v>
          </cell>
          <cell r="E396">
            <v>2007</v>
          </cell>
          <cell r="F396" t="str">
            <v>N</v>
          </cell>
          <cell r="G396">
            <v>648111.80300000007</v>
          </cell>
        </row>
        <row r="397">
          <cell r="B397" t="str">
            <v>074912</v>
          </cell>
          <cell r="C397" t="str">
            <v>TRENTON ISD</v>
          </cell>
          <cell r="D397">
            <v>521.38499999999999</v>
          </cell>
          <cell r="E397">
            <v>2007</v>
          </cell>
          <cell r="F397" t="str">
            <v>N</v>
          </cell>
          <cell r="G397">
            <v>648111.80300000007</v>
          </cell>
        </row>
        <row r="398">
          <cell r="B398" t="str">
            <v>074917</v>
          </cell>
          <cell r="C398" t="str">
            <v>SAM RAYBURN ISD</v>
          </cell>
          <cell r="D398">
            <v>422.86199999999997</v>
          </cell>
          <cell r="E398">
            <v>2007</v>
          </cell>
          <cell r="F398" t="str">
            <v>N</v>
          </cell>
          <cell r="G398">
            <v>648111.80300000007</v>
          </cell>
        </row>
        <row r="399">
          <cell r="B399" t="str">
            <v>075901</v>
          </cell>
          <cell r="C399" t="str">
            <v>FLATONIA ISD</v>
          </cell>
          <cell r="D399">
            <v>543.36099999999999</v>
          </cell>
          <cell r="E399">
            <v>2007</v>
          </cell>
          <cell r="F399" t="str">
            <v>N</v>
          </cell>
          <cell r="G399">
            <v>309296.69599999994</v>
          </cell>
        </row>
        <row r="400">
          <cell r="B400" t="str">
            <v>075902</v>
          </cell>
          <cell r="C400" t="str">
            <v>LA GRANGE ISD</v>
          </cell>
          <cell r="D400">
            <v>1782.6659999999999</v>
          </cell>
          <cell r="E400">
            <v>2007</v>
          </cell>
          <cell r="F400" t="str">
            <v>N</v>
          </cell>
          <cell r="G400">
            <v>309296.69599999994</v>
          </cell>
        </row>
        <row r="401">
          <cell r="B401" t="str">
            <v>075903</v>
          </cell>
          <cell r="C401" t="str">
            <v>SCHULENBURG ISD</v>
          </cell>
          <cell r="D401">
            <v>724.35199999999998</v>
          </cell>
          <cell r="E401">
            <v>2007</v>
          </cell>
          <cell r="F401" t="str">
            <v>N</v>
          </cell>
          <cell r="G401">
            <v>309296.69599999994</v>
          </cell>
        </row>
        <row r="402">
          <cell r="B402" t="str">
            <v>075906</v>
          </cell>
          <cell r="C402" t="str">
            <v>FAYETTEVILLE ISD</v>
          </cell>
          <cell r="D402">
            <v>197.92899999999997</v>
          </cell>
          <cell r="E402">
            <v>2007</v>
          </cell>
          <cell r="F402" t="str">
            <v>N</v>
          </cell>
          <cell r="G402">
            <v>309296.69599999994</v>
          </cell>
        </row>
        <row r="403">
          <cell r="B403" t="str">
            <v>075908</v>
          </cell>
          <cell r="C403" t="str">
            <v>ROUND TOP-CARMINE ISD</v>
          </cell>
          <cell r="D403">
            <v>217.53599999999997</v>
          </cell>
          <cell r="E403">
            <v>2007</v>
          </cell>
          <cell r="F403" t="str">
            <v>N</v>
          </cell>
          <cell r="G403">
            <v>309296.69599999994</v>
          </cell>
        </row>
        <row r="404">
          <cell r="B404" t="str">
            <v>076903</v>
          </cell>
          <cell r="C404" t="str">
            <v>ROBY CISD</v>
          </cell>
          <cell r="D404">
            <v>270.70299999999997</v>
          </cell>
          <cell r="E404">
            <v>2007</v>
          </cell>
          <cell r="F404" t="str">
            <v>N</v>
          </cell>
          <cell r="G404">
            <v>43251.841999999997</v>
          </cell>
        </row>
        <row r="405">
          <cell r="B405" t="str">
            <v>076904</v>
          </cell>
          <cell r="C405" t="str">
            <v>ROTAN ISD</v>
          </cell>
          <cell r="D405">
            <v>345.22799999999995</v>
          </cell>
          <cell r="E405">
            <v>2007</v>
          </cell>
          <cell r="F405" t="str">
            <v>N</v>
          </cell>
          <cell r="G405">
            <v>43251.841999999997</v>
          </cell>
        </row>
        <row r="406">
          <cell r="B406" t="str">
            <v>077901</v>
          </cell>
          <cell r="C406" t="str">
            <v>FLOYDADA ISD</v>
          </cell>
          <cell r="D406">
            <v>882.07500000000005</v>
          </cell>
          <cell r="E406">
            <v>2007</v>
          </cell>
          <cell r="F406" t="str">
            <v>N</v>
          </cell>
          <cell r="G406">
            <v>72089.289999999994</v>
          </cell>
        </row>
        <row r="407">
          <cell r="B407" t="str">
            <v>077902</v>
          </cell>
          <cell r="C407" t="str">
            <v>LOCKNEY ISD</v>
          </cell>
          <cell r="D407">
            <v>581.03499999999997</v>
          </cell>
          <cell r="E407">
            <v>2007</v>
          </cell>
          <cell r="F407" t="str">
            <v>N</v>
          </cell>
          <cell r="G407">
            <v>72089.289999999994</v>
          </cell>
        </row>
        <row r="408">
          <cell r="B408" t="str">
            <v>078901</v>
          </cell>
          <cell r="C408" t="str">
            <v>CROWELL ISD</v>
          </cell>
          <cell r="D408">
            <v>254.851</v>
          </cell>
          <cell r="E408">
            <v>2007</v>
          </cell>
          <cell r="F408" t="str">
            <v>N</v>
          </cell>
          <cell r="G408">
            <v>36686.667000000009</v>
          </cell>
        </row>
        <row r="409">
          <cell r="B409" t="str">
            <v>079901</v>
          </cell>
          <cell r="C409" t="str">
            <v>LAMAR CISD</v>
          </cell>
          <cell r="D409">
            <v>19293.896999999997</v>
          </cell>
          <cell r="E409">
            <v>2007</v>
          </cell>
          <cell r="F409" t="str">
            <v>N</v>
          </cell>
          <cell r="G409">
            <v>935342.05499999993</v>
          </cell>
        </row>
        <row r="410">
          <cell r="B410" t="str">
            <v>079906</v>
          </cell>
          <cell r="C410" t="str">
            <v>NEEDVILLE ISD</v>
          </cell>
          <cell r="D410">
            <v>2472.06</v>
          </cell>
          <cell r="E410">
            <v>2007</v>
          </cell>
          <cell r="F410" t="str">
            <v>N</v>
          </cell>
          <cell r="G410">
            <v>935342.05499999993</v>
          </cell>
        </row>
        <row r="411">
          <cell r="B411" t="str">
            <v>079907</v>
          </cell>
          <cell r="C411" t="str">
            <v>FORT BEND ISD</v>
          </cell>
          <cell r="D411">
            <v>63645.337999999996</v>
          </cell>
          <cell r="E411">
            <v>2007</v>
          </cell>
          <cell r="F411" t="str">
            <v>N</v>
          </cell>
          <cell r="G411">
            <v>935342.05499999993</v>
          </cell>
        </row>
        <row r="412">
          <cell r="B412" t="str">
            <v>079908</v>
          </cell>
          <cell r="C412" t="str">
            <v>KENDLETON ISD</v>
          </cell>
          <cell r="D412">
            <v>93.880999999999986</v>
          </cell>
          <cell r="E412">
            <v>2007</v>
          </cell>
          <cell r="F412" t="str">
            <v>N</v>
          </cell>
          <cell r="G412">
            <v>935342.05499999993</v>
          </cell>
        </row>
        <row r="413">
          <cell r="B413" t="str">
            <v>079910</v>
          </cell>
          <cell r="C413" t="str">
            <v>STAFFORD MSD</v>
          </cell>
          <cell r="D413">
            <v>2819.5059999999999</v>
          </cell>
          <cell r="E413">
            <v>2007</v>
          </cell>
          <cell r="F413" t="str">
            <v>N</v>
          </cell>
          <cell r="G413">
            <v>935342.05499999993</v>
          </cell>
        </row>
        <row r="414">
          <cell r="B414" t="str">
            <v>080901</v>
          </cell>
          <cell r="C414" t="str">
            <v>MOUNT VERNON ISD</v>
          </cell>
          <cell r="D414">
            <v>1487.954</v>
          </cell>
          <cell r="E414">
            <v>2007</v>
          </cell>
          <cell r="F414" t="str">
            <v>N</v>
          </cell>
          <cell r="G414">
            <v>52660.170999999995</v>
          </cell>
        </row>
        <row r="415">
          <cell r="B415" t="str">
            <v>081902</v>
          </cell>
          <cell r="C415" t="str">
            <v>FAIRFIELD ISD</v>
          </cell>
          <cell r="D415">
            <v>1694.1529999999998</v>
          </cell>
          <cell r="E415">
            <v>2007</v>
          </cell>
          <cell r="F415" t="str">
            <v>N</v>
          </cell>
          <cell r="G415">
            <v>136448.69199999998</v>
          </cell>
        </row>
        <row r="416">
          <cell r="B416" t="str">
            <v>081904</v>
          </cell>
          <cell r="C416" t="str">
            <v>TEAGUE ISD</v>
          </cell>
          <cell r="D416">
            <v>1107.1689999999999</v>
          </cell>
          <cell r="E416">
            <v>2007</v>
          </cell>
          <cell r="F416" t="str">
            <v>N</v>
          </cell>
          <cell r="G416">
            <v>136448.69199999998</v>
          </cell>
        </row>
        <row r="417">
          <cell r="B417" t="str">
            <v>081905</v>
          </cell>
          <cell r="C417" t="str">
            <v>WORTHAM ISD</v>
          </cell>
          <cell r="D417">
            <v>437.613</v>
          </cell>
          <cell r="E417">
            <v>2007</v>
          </cell>
          <cell r="F417" t="str">
            <v>N</v>
          </cell>
          <cell r="G417">
            <v>136448.69199999998</v>
          </cell>
        </row>
        <row r="418">
          <cell r="B418" t="str">
            <v>081906</v>
          </cell>
          <cell r="C418" t="str">
            <v>DEW ISD</v>
          </cell>
          <cell r="D418">
            <v>142.416</v>
          </cell>
          <cell r="E418">
            <v>2007</v>
          </cell>
          <cell r="F418" t="str">
            <v>N</v>
          </cell>
          <cell r="G418">
            <v>136448.69199999998</v>
          </cell>
        </row>
        <row r="419">
          <cell r="B419" t="str">
            <v>082902</v>
          </cell>
          <cell r="C419" t="str">
            <v>DILLEY ISD</v>
          </cell>
          <cell r="D419">
            <v>772.41499999999996</v>
          </cell>
          <cell r="E419">
            <v>2007</v>
          </cell>
          <cell r="F419" t="str">
            <v>N</v>
          </cell>
          <cell r="G419">
            <v>344012.31599999988</v>
          </cell>
        </row>
        <row r="420">
          <cell r="B420" t="str">
            <v>082903</v>
          </cell>
          <cell r="C420" t="str">
            <v>PEARSALL ISD</v>
          </cell>
          <cell r="D420">
            <v>2156.1149999999998</v>
          </cell>
          <cell r="E420">
            <v>2007</v>
          </cell>
          <cell r="F420" t="str">
            <v>N</v>
          </cell>
          <cell r="G420">
            <v>344012.31599999988</v>
          </cell>
        </row>
        <row r="421">
          <cell r="B421" t="str">
            <v>083901</v>
          </cell>
          <cell r="C421" t="str">
            <v>SEAGRAVES ISD</v>
          </cell>
          <cell r="D421">
            <v>539.10299999999995</v>
          </cell>
          <cell r="E421">
            <v>2007</v>
          </cell>
          <cell r="F421" t="str">
            <v>N</v>
          </cell>
          <cell r="G421">
            <v>72089.289999999994</v>
          </cell>
        </row>
        <row r="422">
          <cell r="B422" t="str">
            <v>083902</v>
          </cell>
          <cell r="C422" t="str">
            <v>LOOP ISD</v>
          </cell>
          <cell r="D422">
            <v>132.07</v>
          </cell>
          <cell r="E422">
            <v>2007</v>
          </cell>
          <cell r="F422" t="str">
            <v>N</v>
          </cell>
          <cell r="G422">
            <v>72089.289999999994</v>
          </cell>
        </row>
        <row r="423">
          <cell r="B423" t="str">
            <v>083903</v>
          </cell>
          <cell r="C423" t="str">
            <v>SEMINOLE ISD</v>
          </cell>
          <cell r="D423">
            <v>2091.605</v>
          </cell>
          <cell r="E423">
            <v>2007</v>
          </cell>
          <cell r="F423" t="str">
            <v>N</v>
          </cell>
          <cell r="G423">
            <v>72089.289999999994</v>
          </cell>
        </row>
        <row r="424">
          <cell r="B424" t="str">
            <v>084801</v>
          </cell>
          <cell r="C424" t="str">
            <v>MAINLAND PREPARATORY ACADEMY</v>
          </cell>
          <cell r="D424">
            <v>502.45599999999985</v>
          </cell>
          <cell r="E424">
            <v>2007</v>
          </cell>
          <cell r="F424" t="str">
            <v>Y</v>
          </cell>
          <cell r="G424">
            <v>935342.05499999993</v>
          </cell>
        </row>
        <row r="425">
          <cell r="B425" t="str">
            <v>084802</v>
          </cell>
          <cell r="C425" t="str">
            <v>ODYSSEY ACADEMY INC</v>
          </cell>
          <cell r="D425">
            <v>278.30899999999986</v>
          </cell>
          <cell r="E425">
            <v>2007</v>
          </cell>
          <cell r="F425" t="str">
            <v>Y</v>
          </cell>
          <cell r="G425">
            <v>935342.05499999993</v>
          </cell>
        </row>
        <row r="426">
          <cell r="B426" t="str">
            <v>084901</v>
          </cell>
          <cell r="C426" t="str">
            <v>DICKINSON ISD</v>
          </cell>
          <cell r="D426">
            <v>7112.2349999999997</v>
          </cell>
          <cell r="E426">
            <v>2007</v>
          </cell>
          <cell r="F426" t="str">
            <v>N</v>
          </cell>
          <cell r="G426">
            <v>935342.05499999993</v>
          </cell>
        </row>
        <row r="427">
          <cell r="B427" t="str">
            <v>084902</v>
          </cell>
          <cell r="C427" t="str">
            <v>GALVESTON ISD</v>
          </cell>
          <cell r="D427">
            <v>7682.9229999999998</v>
          </cell>
          <cell r="E427">
            <v>2007</v>
          </cell>
          <cell r="F427" t="str">
            <v>N</v>
          </cell>
          <cell r="G427">
            <v>935342.05499999993</v>
          </cell>
        </row>
        <row r="428">
          <cell r="B428" t="str">
            <v>084903</v>
          </cell>
          <cell r="C428" t="str">
            <v>HIGH ISLAND ISD</v>
          </cell>
          <cell r="D428">
            <v>218.70099999999999</v>
          </cell>
          <cell r="E428">
            <v>2007</v>
          </cell>
          <cell r="F428" t="str">
            <v>N</v>
          </cell>
          <cell r="G428">
            <v>74531.391999999963</v>
          </cell>
        </row>
        <row r="429">
          <cell r="B429" t="str">
            <v>084904</v>
          </cell>
          <cell r="C429" t="str">
            <v>LA MARQUE ISD</v>
          </cell>
          <cell r="D429">
            <v>3382.8539999999998</v>
          </cell>
          <cell r="E429">
            <v>2007</v>
          </cell>
          <cell r="F429" t="str">
            <v>N</v>
          </cell>
          <cell r="G429">
            <v>935342.05499999993</v>
          </cell>
        </row>
        <row r="430">
          <cell r="B430" t="str">
            <v>084906</v>
          </cell>
          <cell r="C430" t="str">
            <v>TEXAS CITY ISD</v>
          </cell>
          <cell r="D430">
            <v>5301.6149999999998</v>
          </cell>
          <cell r="E430">
            <v>2007</v>
          </cell>
          <cell r="F430" t="str">
            <v>N</v>
          </cell>
          <cell r="G430">
            <v>935342.05499999993</v>
          </cell>
        </row>
        <row r="431">
          <cell r="B431" t="str">
            <v>084908</v>
          </cell>
          <cell r="C431" t="str">
            <v>HITCHCOCK ISD</v>
          </cell>
          <cell r="D431">
            <v>1021.583</v>
          </cell>
          <cell r="E431">
            <v>2007</v>
          </cell>
          <cell r="F431" t="str">
            <v>N</v>
          </cell>
          <cell r="G431">
            <v>935342.05499999993</v>
          </cell>
        </row>
        <row r="432">
          <cell r="B432" t="str">
            <v>084909</v>
          </cell>
          <cell r="C432" t="str">
            <v>SANTA FE ISD</v>
          </cell>
          <cell r="D432">
            <v>4239.83</v>
          </cell>
          <cell r="E432">
            <v>2007</v>
          </cell>
          <cell r="F432" t="str">
            <v>N</v>
          </cell>
          <cell r="G432">
            <v>935342.05499999993</v>
          </cell>
        </row>
        <row r="433">
          <cell r="B433" t="str">
            <v>084910</v>
          </cell>
          <cell r="C433" t="str">
            <v>CLEAR CREEK ISD</v>
          </cell>
          <cell r="D433">
            <v>33218.454999999994</v>
          </cell>
          <cell r="E433">
            <v>2007</v>
          </cell>
          <cell r="F433" t="str">
            <v>N</v>
          </cell>
          <cell r="G433">
            <v>935342.05499999993</v>
          </cell>
        </row>
        <row r="434">
          <cell r="B434" t="str">
            <v>084911</v>
          </cell>
          <cell r="C434" t="str">
            <v>FRIENDSWOOD ISD</v>
          </cell>
          <cell r="D434">
            <v>5590.3549999999996</v>
          </cell>
          <cell r="E434">
            <v>2007</v>
          </cell>
          <cell r="F434" t="str">
            <v>N</v>
          </cell>
          <cell r="G434">
            <v>935342.05499999993</v>
          </cell>
        </row>
        <row r="435">
          <cell r="B435" t="str">
            <v>085902</v>
          </cell>
          <cell r="C435" t="str">
            <v>POST ISD</v>
          </cell>
          <cell r="D435">
            <v>843.28599999999994</v>
          </cell>
          <cell r="E435">
            <v>2007</v>
          </cell>
          <cell r="F435" t="str">
            <v>N</v>
          </cell>
          <cell r="G435">
            <v>72089.289999999994</v>
          </cell>
        </row>
        <row r="436">
          <cell r="B436" t="str">
            <v>085903</v>
          </cell>
          <cell r="C436" t="str">
            <v>SOUTHLAND ISD</v>
          </cell>
          <cell r="D436">
            <v>137.30199999999999</v>
          </cell>
          <cell r="E436">
            <v>2007</v>
          </cell>
          <cell r="F436" t="str">
            <v>N</v>
          </cell>
          <cell r="G436">
            <v>72089.289999999994</v>
          </cell>
        </row>
        <row r="437">
          <cell r="B437" t="str">
            <v>086024</v>
          </cell>
          <cell r="C437" t="str">
            <v>DOSS CONSOLIDATED CSD</v>
          </cell>
          <cell r="D437">
            <v>23.755999999999997</v>
          </cell>
          <cell r="E437">
            <v>2007</v>
          </cell>
          <cell r="F437" t="str">
            <v>N</v>
          </cell>
          <cell r="G437">
            <v>309296.69599999994</v>
          </cell>
        </row>
        <row r="438">
          <cell r="B438" t="str">
            <v>086901</v>
          </cell>
          <cell r="C438" t="str">
            <v>FREDERICKSBURG ISD</v>
          </cell>
          <cell r="D438">
            <v>2632.2719999999999</v>
          </cell>
          <cell r="E438">
            <v>2007</v>
          </cell>
          <cell r="F438" t="str">
            <v>N</v>
          </cell>
          <cell r="G438">
            <v>309296.69599999994</v>
          </cell>
        </row>
        <row r="439">
          <cell r="B439" t="str">
            <v>086902</v>
          </cell>
          <cell r="C439" t="str">
            <v>HARPER ISD</v>
          </cell>
          <cell r="D439">
            <v>537.23799999999994</v>
          </cell>
          <cell r="E439">
            <v>2007</v>
          </cell>
          <cell r="F439" t="str">
            <v>N</v>
          </cell>
          <cell r="G439">
            <v>309296.69599999994</v>
          </cell>
        </row>
        <row r="440">
          <cell r="B440" t="str">
            <v>087901</v>
          </cell>
          <cell r="C440" t="str">
            <v>GLASSCOCK COUNTY ISD</v>
          </cell>
          <cell r="D440">
            <v>271.64499999999998</v>
          </cell>
          <cell r="E440">
            <v>2007</v>
          </cell>
          <cell r="F440" t="str">
            <v>N</v>
          </cell>
          <cell r="G440">
            <v>69119.320000000007</v>
          </cell>
        </row>
        <row r="441">
          <cell r="B441" t="str">
            <v>088902</v>
          </cell>
          <cell r="C441" t="str">
            <v>GOLIAD ISD</v>
          </cell>
          <cell r="D441">
            <v>1240.825</v>
          </cell>
          <cell r="E441">
            <v>2007</v>
          </cell>
          <cell r="F441" t="str">
            <v>N</v>
          </cell>
          <cell r="G441">
            <v>49104.376999999993</v>
          </cell>
        </row>
        <row r="442">
          <cell r="B442" t="str">
            <v>089901</v>
          </cell>
          <cell r="C442" t="str">
            <v>GONZALES ISD</v>
          </cell>
          <cell r="D442">
            <v>2300.8850000000002</v>
          </cell>
          <cell r="E442">
            <v>2007</v>
          </cell>
          <cell r="F442" t="str">
            <v>N</v>
          </cell>
          <cell r="G442">
            <v>309296.69599999994</v>
          </cell>
        </row>
        <row r="443">
          <cell r="B443" t="str">
            <v>089903</v>
          </cell>
          <cell r="C443" t="str">
            <v>NIXON-SMILEY CISD</v>
          </cell>
          <cell r="D443">
            <v>944.45399999999995</v>
          </cell>
          <cell r="E443">
            <v>2007</v>
          </cell>
          <cell r="F443" t="str">
            <v>N</v>
          </cell>
          <cell r="G443">
            <v>309296.69599999994</v>
          </cell>
        </row>
        <row r="444">
          <cell r="B444" t="str">
            <v>089905</v>
          </cell>
          <cell r="C444" t="str">
            <v>WAELDER ISD</v>
          </cell>
          <cell r="D444">
            <v>206.93199999999999</v>
          </cell>
          <cell r="E444">
            <v>2007</v>
          </cell>
          <cell r="F444" t="str">
            <v>N</v>
          </cell>
          <cell r="G444">
            <v>309296.69599999994</v>
          </cell>
        </row>
        <row r="445">
          <cell r="B445" t="str">
            <v>090902</v>
          </cell>
          <cell r="C445" t="str">
            <v>LEFORS ISD</v>
          </cell>
          <cell r="D445">
            <v>146.44999999999999</v>
          </cell>
          <cell r="E445">
            <v>2007</v>
          </cell>
          <cell r="F445" t="str">
            <v>N</v>
          </cell>
          <cell r="G445">
            <v>73161.582999999984</v>
          </cell>
        </row>
        <row r="446">
          <cell r="B446" t="str">
            <v>090903</v>
          </cell>
          <cell r="C446" t="str">
            <v>MCLEAN ISD</v>
          </cell>
          <cell r="D446">
            <v>211.56</v>
          </cell>
          <cell r="E446">
            <v>2007</v>
          </cell>
          <cell r="F446" t="str">
            <v>N</v>
          </cell>
          <cell r="G446">
            <v>73161.582999999984</v>
          </cell>
        </row>
        <row r="447">
          <cell r="B447" t="str">
            <v>090904</v>
          </cell>
          <cell r="C447" t="str">
            <v>PAMPA ISD</v>
          </cell>
          <cell r="D447">
            <v>3128.1039999999998</v>
          </cell>
          <cell r="E447">
            <v>2007</v>
          </cell>
          <cell r="F447" t="str">
            <v>N</v>
          </cell>
          <cell r="G447">
            <v>73161.582999999984</v>
          </cell>
        </row>
        <row r="448">
          <cell r="B448" t="str">
            <v>090905</v>
          </cell>
          <cell r="C448" t="str">
            <v>GRANDVIEW-HOPKINS ISD</v>
          </cell>
          <cell r="D448">
            <v>32.561999999999998</v>
          </cell>
          <cell r="E448">
            <v>2007</v>
          </cell>
          <cell r="F448" t="str">
            <v>N</v>
          </cell>
          <cell r="G448">
            <v>73161.582999999984</v>
          </cell>
        </row>
        <row r="449">
          <cell r="B449" t="str">
            <v>091901</v>
          </cell>
          <cell r="C449" t="str">
            <v>BELLS ISD</v>
          </cell>
          <cell r="D449">
            <v>702.46599999999989</v>
          </cell>
          <cell r="E449">
            <v>2007</v>
          </cell>
          <cell r="F449" t="str">
            <v>N</v>
          </cell>
          <cell r="G449">
            <v>648111.80300000007</v>
          </cell>
        </row>
        <row r="450">
          <cell r="B450" t="str">
            <v>091902</v>
          </cell>
          <cell r="C450" t="str">
            <v>COLLINSVILLE ISD</v>
          </cell>
          <cell r="D450">
            <v>579.2109999999999</v>
          </cell>
          <cell r="E450">
            <v>2007</v>
          </cell>
          <cell r="F450" t="str">
            <v>N</v>
          </cell>
          <cell r="G450">
            <v>648111.80300000007</v>
          </cell>
        </row>
        <row r="451">
          <cell r="B451" t="str">
            <v>091903</v>
          </cell>
          <cell r="C451" t="str">
            <v>DENISON ISD</v>
          </cell>
          <cell r="D451">
            <v>4168.8579999999993</v>
          </cell>
          <cell r="E451">
            <v>2007</v>
          </cell>
          <cell r="F451" t="str">
            <v>N</v>
          </cell>
          <cell r="G451">
            <v>648111.80300000007</v>
          </cell>
        </row>
        <row r="452">
          <cell r="B452" t="str">
            <v>091905</v>
          </cell>
          <cell r="C452" t="str">
            <v>HOWE ISD</v>
          </cell>
          <cell r="D452">
            <v>955.45799999999997</v>
          </cell>
          <cell r="E452">
            <v>2007</v>
          </cell>
          <cell r="F452" t="str">
            <v>N</v>
          </cell>
          <cell r="G452">
            <v>648111.80300000007</v>
          </cell>
        </row>
        <row r="453">
          <cell r="B453" t="str">
            <v>091906</v>
          </cell>
          <cell r="C453" t="str">
            <v>SHERMAN ISD</v>
          </cell>
          <cell r="D453">
            <v>5941.88</v>
          </cell>
          <cell r="E453">
            <v>2007</v>
          </cell>
          <cell r="F453" t="str">
            <v>N</v>
          </cell>
          <cell r="G453">
            <v>648111.80300000007</v>
          </cell>
        </row>
        <row r="454">
          <cell r="B454" t="str">
            <v>091907</v>
          </cell>
          <cell r="C454" t="str">
            <v>TIOGA ISD</v>
          </cell>
          <cell r="D454">
            <v>156.017</v>
          </cell>
          <cell r="E454">
            <v>2007</v>
          </cell>
          <cell r="F454" t="str">
            <v>N</v>
          </cell>
          <cell r="G454">
            <v>648111.80300000007</v>
          </cell>
        </row>
        <row r="455">
          <cell r="B455" t="str">
            <v>091908</v>
          </cell>
          <cell r="C455" t="str">
            <v>VAN ALSTYNE ISD</v>
          </cell>
          <cell r="D455">
            <v>1328.3539999999998</v>
          </cell>
          <cell r="E455">
            <v>2007</v>
          </cell>
          <cell r="F455" t="str">
            <v>N</v>
          </cell>
          <cell r="G455">
            <v>648111.80300000007</v>
          </cell>
        </row>
        <row r="456">
          <cell r="B456" t="str">
            <v>091909</v>
          </cell>
          <cell r="C456" t="str">
            <v>WHITESBORO ISD</v>
          </cell>
          <cell r="D456">
            <v>1521.1389999999999</v>
          </cell>
          <cell r="E456">
            <v>2007</v>
          </cell>
          <cell r="F456" t="str">
            <v>N</v>
          </cell>
          <cell r="G456">
            <v>648111.80300000007</v>
          </cell>
        </row>
        <row r="457">
          <cell r="B457" t="str">
            <v>091910</v>
          </cell>
          <cell r="C457" t="str">
            <v>WHITEWRIGHT ISD</v>
          </cell>
          <cell r="D457">
            <v>738.18399999999997</v>
          </cell>
          <cell r="E457">
            <v>2007</v>
          </cell>
          <cell r="F457" t="str">
            <v>N</v>
          </cell>
          <cell r="G457">
            <v>648111.80300000007</v>
          </cell>
        </row>
        <row r="458">
          <cell r="B458" t="str">
            <v>091913</v>
          </cell>
          <cell r="C458" t="str">
            <v>POTTSBORO ISD</v>
          </cell>
          <cell r="D458">
            <v>1262.51</v>
          </cell>
          <cell r="E458">
            <v>2007</v>
          </cell>
          <cell r="F458" t="str">
            <v>N</v>
          </cell>
          <cell r="G458">
            <v>648111.80300000007</v>
          </cell>
        </row>
        <row r="459">
          <cell r="B459" t="str">
            <v>091914</v>
          </cell>
          <cell r="C459" t="str">
            <v>S AND S CISD</v>
          </cell>
          <cell r="D459">
            <v>826.71899999999994</v>
          </cell>
          <cell r="E459">
            <v>2007</v>
          </cell>
          <cell r="F459" t="str">
            <v>N</v>
          </cell>
          <cell r="G459">
            <v>648111.80300000007</v>
          </cell>
        </row>
        <row r="460">
          <cell r="B460" t="str">
            <v>091917</v>
          </cell>
          <cell r="C460" t="str">
            <v>GUNTER ISD</v>
          </cell>
          <cell r="D460">
            <v>827.62099999999998</v>
          </cell>
          <cell r="E460">
            <v>2007</v>
          </cell>
          <cell r="F460" t="str">
            <v>N</v>
          </cell>
          <cell r="G460">
            <v>648111.80300000007</v>
          </cell>
        </row>
        <row r="461">
          <cell r="B461" t="str">
            <v>091918</v>
          </cell>
          <cell r="C461" t="str">
            <v>TOM BEAN ISD</v>
          </cell>
          <cell r="D461">
            <v>802.31599999999992</v>
          </cell>
          <cell r="E461">
            <v>2007</v>
          </cell>
          <cell r="F461" t="str">
            <v>N</v>
          </cell>
          <cell r="G461">
            <v>648111.80300000007</v>
          </cell>
        </row>
        <row r="462">
          <cell r="B462" t="str">
            <v>092801</v>
          </cell>
          <cell r="C462" t="str">
            <v>EAST TEXAS CHARTER SCHOOLS</v>
          </cell>
          <cell r="D462">
            <v>141.99199999999996</v>
          </cell>
          <cell r="E462">
            <v>2007</v>
          </cell>
          <cell r="F462" t="str">
            <v>Y</v>
          </cell>
          <cell r="G462">
            <v>151669.57299999997</v>
          </cell>
        </row>
        <row r="463">
          <cell r="B463" t="str">
            <v>092901</v>
          </cell>
          <cell r="C463" t="str">
            <v>GLADEWATER ISD</v>
          </cell>
          <cell r="D463">
            <v>1978.857</v>
          </cell>
          <cell r="E463">
            <v>2007</v>
          </cell>
          <cell r="F463" t="str">
            <v>N</v>
          </cell>
          <cell r="G463">
            <v>151669.57299999997</v>
          </cell>
        </row>
        <row r="464">
          <cell r="B464" t="str">
            <v>092902</v>
          </cell>
          <cell r="C464" t="str">
            <v>KILGORE ISD</v>
          </cell>
          <cell r="D464">
            <v>3501.9029999999998</v>
          </cell>
          <cell r="E464">
            <v>2007</v>
          </cell>
          <cell r="F464" t="str">
            <v>N</v>
          </cell>
          <cell r="G464">
            <v>151669.57299999997</v>
          </cell>
        </row>
        <row r="465">
          <cell r="B465" t="str">
            <v>092903</v>
          </cell>
          <cell r="C465" t="str">
            <v>LONGVIEW ISD</v>
          </cell>
          <cell r="D465">
            <v>7503.19</v>
          </cell>
          <cell r="E465">
            <v>2007</v>
          </cell>
          <cell r="F465" t="str">
            <v>N</v>
          </cell>
          <cell r="G465">
            <v>151669.57299999997</v>
          </cell>
        </row>
        <row r="466">
          <cell r="B466" t="str">
            <v>092904</v>
          </cell>
          <cell r="C466" t="str">
            <v>PINE TREE ISD</v>
          </cell>
          <cell r="D466">
            <v>4275.9059999999999</v>
          </cell>
          <cell r="E466">
            <v>2007</v>
          </cell>
          <cell r="F466" t="str">
            <v>N</v>
          </cell>
          <cell r="G466">
            <v>151669.57299999997</v>
          </cell>
        </row>
        <row r="467">
          <cell r="B467" t="str">
            <v>092906</v>
          </cell>
          <cell r="C467" t="str">
            <v>SABINE ISD</v>
          </cell>
          <cell r="D467">
            <v>1224.31</v>
          </cell>
          <cell r="E467">
            <v>2007</v>
          </cell>
          <cell r="F467" t="str">
            <v>N</v>
          </cell>
          <cell r="G467">
            <v>151669.57299999997</v>
          </cell>
        </row>
        <row r="468">
          <cell r="B468" t="str">
            <v>092907</v>
          </cell>
          <cell r="C468" t="str">
            <v>SPRING HILL ISD</v>
          </cell>
          <cell r="D468">
            <v>1699.5050000000001</v>
          </cell>
          <cell r="E468">
            <v>2007</v>
          </cell>
          <cell r="F468" t="str">
            <v>N</v>
          </cell>
          <cell r="G468">
            <v>151669.57299999997</v>
          </cell>
        </row>
        <row r="469">
          <cell r="B469" t="str">
            <v>092908</v>
          </cell>
          <cell r="C469" t="str">
            <v>WHITE OAK ISD</v>
          </cell>
          <cell r="D469">
            <v>1302.8879999999999</v>
          </cell>
          <cell r="E469">
            <v>2007</v>
          </cell>
          <cell r="F469" t="str">
            <v>N</v>
          </cell>
          <cell r="G469">
            <v>151669.57299999997</v>
          </cell>
        </row>
        <row r="470">
          <cell r="B470" t="str">
            <v>093901</v>
          </cell>
          <cell r="C470" t="str">
            <v>ANDERSON-SHIRO CISD</v>
          </cell>
          <cell r="D470">
            <v>572.17299999999989</v>
          </cell>
          <cell r="E470">
            <v>2007</v>
          </cell>
          <cell r="F470" t="str">
            <v>N</v>
          </cell>
          <cell r="G470">
            <v>145717.97399999999</v>
          </cell>
        </row>
        <row r="471">
          <cell r="B471" t="str">
            <v>093903</v>
          </cell>
          <cell r="C471" t="str">
            <v>IOLA ISD</v>
          </cell>
          <cell r="D471">
            <v>460.09799999999996</v>
          </cell>
          <cell r="E471">
            <v>2007</v>
          </cell>
          <cell r="F471" t="str">
            <v>N</v>
          </cell>
          <cell r="G471">
            <v>145717.97399999999</v>
          </cell>
        </row>
        <row r="472">
          <cell r="B472" t="str">
            <v>093904</v>
          </cell>
          <cell r="C472" t="str">
            <v>NAVASOTA ISD</v>
          </cell>
          <cell r="D472">
            <v>2735.0939999999996</v>
          </cell>
          <cell r="E472">
            <v>2007</v>
          </cell>
          <cell r="F472" t="str">
            <v>N</v>
          </cell>
          <cell r="G472">
            <v>145717.97399999999</v>
          </cell>
        </row>
        <row r="473">
          <cell r="B473" t="str">
            <v>093905</v>
          </cell>
          <cell r="C473" t="str">
            <v>RICHARDS ISD</v>
          </cell>
          <cell r="D473">
            <v>142.696</v>
          </cell>
          <cell r="E473">
            <v>2007</v>
          </cell>
          <cell r="F473" t="str">
            <v>N</v>
          </cell>
          <cell r="G473">
            <v>145717.97399999999</v>
          </cell>
        </row>
        <row r="474">
          <cell r="B474" t="str">
            <v>094901</v>
          </cell>
          <cell r="C474" t="str">
            <v>SEGUIN ISD</v>
          </cell>
          <cell r="D474">
            <v>6946.8039999999992</v>
          </cell>
          <cell r="E474">
            <v>2007</v>
          </cell>
          <cell r="F474" t="str">
            <v>N</v>
          </cell>
          <cell r="G474">
            <v>309296.69599999994</v>
          </cell>
        </row>
        <row r="475">
          <cell r="B475" t="str">
            <v>094902</v>
          </cell>
          <cell r="C475" t="str">
            <v>SCHERTZ-CIBOLO-U CITY ISD</v>
          </cell>
          <cell r="D475">
            <v>9080.1849999999995</v>
          </cell>
          <cell r="E475">
            <v>2007</v>
          </cell>
          <cell r="F475" t="str">
            <v>N</v>
          </cell>
          <cell r="G475">
            <v>309296.69599999994</v>
          </cell>
        </row>
        <row r="476">
          <cell r="B476" t="str">
            <v>094903</v>
          </cell>
          <cell r="C476" t="str">
            <v>NAVARRO ISD</v>
          </cell>
          <cell r="D476">
            <v>1412.2869999999998</v>
          </cell>
          <cell r="E476">
            <v>2007</v>
          </cell>
          <cell r="F476" t="str">
            <v>N</v>
          </cell>
          <cell r="G476">
            <v>309296.69599999994</v>
          </cell>
        </row>
        <row r="477">
          <cell r="B477" t="str">
            <v>094904</v>
          </cell>
          <cell r="C477" t="str">
            <v>MARION ISD</v>
          </cell>
          <cell r="D477">
            <v>1358.4389999999999</v>
          </cell>
          <cell r="E477">
            <v>2007</v>
          </cell>
          <cell r="F477" t="str">
            <v>N</v>
          </cell>
          <cell r="G477">
            <v>309296.69599999994</v>
          </cell>
        </row>
        <row r="478">
          <cell r="B478" t="str">
            <v>095901</v>
          </cell>
          <cell r="C478" t="str">
            <v>ABERNATHY ISD</v>
          </cell>
          <cell r="D478">
            <v>742.47399999999993</v>
          </cell>
          <cell r="E478">
            <v>2007</v>
          </cell>
          <cell r="F478" t="str">
            <v>N</v>
          </cell>
          <cell r="G478">
            <v>72089.289999999994</v>
          </cell>
        </row>
        <row r="479">
          <cell r="B479" t="str">
            <v>095902</v>
          </cell>
          <cell r="C479" t="str">
            <v>COTTON CENTER ISD</v>
          </cell>
          <cell r="D479">
            <v>143.09799999999998</v>
          </cell>
          <cell r="E479">
            <v>2007</v>
          </cell>
          <cell r="F479" t="str">
            <v>N</v>
          </cell>
          <cell r="G479">
            <v>72089.289999999994</v>
          </cell>
        </row>
        <row r="480">
          <cell r="B480" t="str">
            <v>095903</v>
          </cell>
          <cell r="C480" t="str">
            <v>HALE CENTER ISD</v>
          </cell>
          <cell r="D480">
            <v>576.726</v>
          </cell>
          <cell r="E480">
            <v>2007</v>
          </cell>
          <cell r="F480" t="str">
            <v>N</v>
          </cell>
          <cell r="G480">
            <v>72089.289999999994</v>
          </cell>
        </row>
        <row r="481">
          <cell r="B481" t="str">
            <v>095904</v>
          </cell>
          <cell r="C481" t="str">
            <v>PETERSBURG ISD</v>
          </cell>
          <cell r="D481">
            <v>284.53799999999995</v>
          </cell>
          <cell r="E481">
            <v>2007</v>
          </cell>
          <cell r="F481" t="str">
            <v>N</v>
          </cell>
          <cell r="G481">
            <v>72089.289999999994</v>
          </cell>
        </row>
        <row r="482">
          <cell r="B482" t="str">
            <v>095905</v>
          </cell>
          <cell r="C482" t="str">
            <v>PLAINVIEW ISD</v>
          </cell>
          <cell r="D482">
            <v>5491.8929999999991</v>
          </cell>
          <cell r="E482">
            <v>2007</v>
          </cell>
          <cell r="F482" t="str">
            <v>N</v>
          </cell>
          <cell r="G482">
            <v>72089.289999999994</v>
          </cell>
        </row>
        <row r="483">
          <cell r="B483" t="str">
            <v>096904</v>
          </cell>
          <cell r="C483" t="str">
            <v>MEMPHIS ISD</v>
          </cell>
          <cell r="D483">
            <v>510.30799999999999</v>
          </cell>
          <cell r="E483">
            <v>2007</v>
          </cell>
          <cell r="F483" t="str">
            <v>N</v>
          </cell>
          <cell r="G483">
            <v>73161.582999999984</v>
          </cell>
        </row>
        <row r="484">
          <cell r="B484" t="str">
            <v>096905</v>
          </cell>
          <cell r="C484" t="str">
            <v>TURKEY-QUITAQUE ISD</v>
          </cell>
          <cell r="D484">
            <v>225.488</v>
          </cell>
          <cell r="E484">
            <v>2007</v>
          </cell>
          <cell r="F484" t="str">
            <v>N</v>
          </cell>
          <cell r="G484">
            <v>73161.582999999984</v>
          </cell>
        </row>
        <row r="485">
          <cell r="B485" t="str">
            <v>097902</v>
          </cell>
          <cell r="C485" t="str">
            <v>HAMILTON ISD</v>
          </cell>
          <cell r="D485">
            <v>829.39099999999996</v>
          </cell>
          <cell r="E485">
            <v>2007</v>
          </cell>
          <cell r="F485" t="str">
            <v>N</v>
          </cell>
          <cell r="G485">
            <v>136448.69199999998</v>
          </cell>
        </row>
        <row r="486">
          <cell r="B486" t="str">
            <v>097903</v>
          </cell>
          <cell r="C486" t="str">
            <v>HICO ISD</v>
          </cell>
          <cell r="D486">
            <v>643.827</v>
          </cell>
          <cell r="E486">
            <v>2007</v>
          </cell>
          <cell r="F486" t="str">
            <v>N</v>
          </cell>
          <cell r="G486">
            <v>136448.69199999998</v>
          </cell>
        </row>
        <row r="487">
          <cell r="B487" t="str">
            <v>098901</v>
          </cell>
          <cell r="C487" t="str">
            <v>GRUVER ISD</v>
          </cell>
          <cell r="D487">
            <v>372.53299999999996</v>
          </cell>
          <cell r="E487">
            <v>2007</v>
          </cell>
          <cell r="F487" t="str">
            <v>N</v>
          </cell>
          <cell r="G487">
            <v>73161.582999999984</v>
          </cell>
        </row>
        <row r="488">
          <cell r="B488" t="str">
            <v>098903</v>
          </cell>
          <cell r="C488" t="str">
            <v>PRINGLE-MORSE CISD</v>
          </cell>
          <cell r="D488">
            <v>103.70899999999999</v>
          </cell>
          <cell r="E488">
            <v>2007</v>
          </cell>
          <cell r="F488" t="str">
            <v>N</v>
          </cell>
          <cell r="G488">
            <v>73161.582999999984</v>
          </cell>
        </row>
        <row r="489">
          <cell r="B489" t="str">
            <v>098904</v>
          </cell>
          <cell r="C489" t="str">
            <v>SPEARMAN ISD</v>
          </cell>
          <cell r="D489">
            <v>707.93499999999995</v>
          </cell>
          <cell r="E489">
            <v>2007</v>
          </cell>
          <cell r="F489" t="str">
            <v>N</v>
          </cell>
          <cell r="G489">
            <v>73161.582999999984</v>
          </cell>
        </row>
        <row r="490">
          <cell r="B490" t="str">
            <v>099902</v>
          </cell>
          <cell r="C490" t="str">
            <v>CHILLICOTHE ISD</v>
          </cell>
          <cell r="D490">
            <v>184.80699999999999</v>
          </cell>
          <cell r="E490">
            <v>2007</v>
          </cell>
          <cell r="F490" t="str">
            <v>N</v>
          </cell>
          <cell r="G490">
            <v>36686.667000000009</v>
          </cell>
        </row>
        <row r="491">
          <cell r="B491" t="str">
            <v>099903</v>
          </cell>
          <cell r="C491" t="str">
            <v>QUANAH ISD</v>
          </cell>
          <cell r="D491">
            <v>539.86799999999994</v>
          </cell>
          <cell r="E491">
            <v>2007</v>
          </cell>
          <cell r="F491" t="str">
            <v>N</v>
          </cell>
          <cell r="G491">
            <v>36686.667000000009</v>
          </cell>
        </row>
        <row r="492">
          <cell r="B492" t="str">
            <v>100903</v>
          </cell>
          <cell r="C492" t="str">
            <v>KOUNTZE ISD</v>
          </cell>
          <cell r="D492">
            <v>1277.9969999999998</v>
          </cell>
          <cell r="E492">
            <v>2007</v>
          </cell>
          <cell r="F492" t="str">
            <v>N</v>
          </cell>
          <cell r="G492">
            <v>74531.391999999963</v>
          </cell>
        </row>
        <row r="493">
          <cell r="B493" t="str">
            <v>100904</v>
          </cell>
          <cell r="C493" t="str">
            <v>SILSBEE ISD</v>
          </cell>
          <cell r="D493">
            <v>2693.1139999999996</v>
          </cell>
          <cell r="E493">
            <v>2007</v>
          </cell>
          <cell r="F493" t="str">
            <v>N</v>
          </cell>
          <cell r="G493">
            <v>74531.391999999963</v>
          </cell>
        </row>
        <row r="494">
          <cell r="B494" t="str">
            <v>100905</v>
          </cell>
          <cell r="C494" t="str">
            <v>HARDIN-JEFFERSON ISD</v>
          </cell>
          <cell r="D494">
            <v>1918.44</v>
          </cell>
          <cell r="E494">
            <v>2007</v>
          </cell>
          <cell r="F494" t="str">
            <v>N</v>
          </cell>
          <cell r="G494">
            <v>74531.391999999963</v>
          </cell>
        </row>
        <row r="495">
          <cell r="B495" t="str">
            <v>100907</v>
          </cell>
          <cell r="C495" t="str">
            <v>LUMBERTON ISD</v>
          </cell>
          <cell r="D495">
            <v>3470.1</v>
          </cell>
          <cell r="E495">
            <v>2007</v>
          </cell>
          <cell r="F495" t="str">
            <v>N</v>
          </cell>
          <cell r="G495">
            <v>74531.391999999963</v>
          </cell>
        </row>
        <row r="496">
          <cell r="B496" t="str">
            <v>100908</v>
          </cell>
          <cell r="C496" t="str">
            <v>WEST HARDIN COUNTY CISD</v>
          </cell>
          <cell r="D496">
            <v>560.01199999999994</v>
          </cell>
          <cell r="E496">
            <v>2007</v>
          </cell>
          <cell r="F496" t="str">
            <v>N</v>
          </cell>
          <cell r="G496">
            <v>74531.391999999963</v>
          </cell>
        </row>
        <row r="497">
          <cell r="B497" t="str">
            <v>101801</v>
          </cell>
          <cell r="C497" t="str">
            <v>MEDICAL CENTER CHARTER SCHOOL</v>
          </cell>
          <cell r="D497">
            <v>164.41</v>
          </cell>
          <cell r="E497">
            <v>2007</v>
          </cell>
          <cell r="F497" t="str">
            <v>Y</v>
          </cell>
          <cell r="G497">
            <v>935342.05499999993</v>
          </cell>
        </row>
        <row r="498">
          <cell r="B498" t="str">
            <v>101802</v>
          </cell>
          <cell r="C498" t="str">
            <v>SER-NINOS CHARTER SCHOOL</v>
          </cell>
          <cell r="D498">
            <v>501.95299999999997</v>
          </cell>
          <cell r="E498">
            <v>2007</v>
          </cell>
          <cell r="F498" t="str">
            <v>Y</v>
          </cell>
          <cell r="G498">
            <v>935342.05499999993</v>
          </cell>
        </row>
        <row r="499">
          <cell r="B499" t="str">
            <v>101803</v>
          </cell>
          <cell r="C499" t="str">
            <v>WEST HOUSTON CHARTER SCHOOL</v>
          </cell>
          <cell r="D499">
            <v>165.34899999999996</v>
          </cell>
          <cell r="E499">
            <v>2007</v>
          </cell>
          <cell r="F499" t="str">
            <v>Y</v>
          </cell>
          <cell r="G499">
            <v>935342.05499999993</v>
          </cell>
        </row>
        <row r="500">
          <cell r="B500" t="str">
            <v>101804</v>
          </cell>
          <cell r="C500" t="str">
            <v>GEORGE I SANCHEZ CHARTER</v>
          </cell>
          <cell r="D500">
            <v>504.22599999999994</v>
          </cell>
          <cell r="E500">
            <v>2007</v>
          </cell>
          <cell r="F500" t="str">
            <v>Y</v>
          </cell>
          <cell r="G500">
            <v>935342.05499999993</v>
          </cell>
        </row>
        <row r="501">
          <cell r="B501" t="str">
            <v>101805</v>
          </cell>
          <cell r="C501" t="str">
            <v>GIRLS &amp; BOYS PREP ACADEMY</v>
          </cell>
          <cell r="D501">
            <v>801.73299999999983</v>
          </cell>
          <cell r="E501">
            <v>2007</v>
          </cell>
          <cell r="F501" t="str">
            <v>Y</v>
          </cell>
          <cell r="G501">
            <v>935342.05499999993</v>
          </cell>
        </row>
        <row r="502">
          <cell r="B502" t="str">
            <v>101806</v>
          </cell>
          <cell r="C502" t="str">
            <v>RAUL YZAGUIRRE SCHOOL FOR SUCC</v>
          </cell>
          <cell r="D502">
            <v>892.05299999999988</v>
          </cell>
          <cell r="E502">
            <v>2007</v>
          </cell>
          <cell r="F502" t="str">
            <v>Y</v>
          </cell>
          <cell r="G502">
            <v>935342.05499999993</v>
          </cell>
        </row>
        <row r="503">
          <cell r="B503" t="str">
            <v>101807</v>
          </cell>
          <cell r="C503" t="str">
            <v>UNIVERSITY OF HOUSTON CHARTER</v>
          </cell>
          <cell r="D503">
            <v>126.24699999999997</v>
          </cell>
          <cell r="E503">
            <v>2007</v>
          </cell>
          <cell r="F503" t="str">
            <v>Y</v>
          </cell>
          <cell r="G503">
            <v>935342.05499999993</v>
          </cell>
        </row>
        <row r="504">
          <cell r="B504" t="str">
            <v>101809</v>
          </cell>
          <cell r="C504" t="str">
            <v>BAY AREA CHARTER SCHOOL</v>
          </cell>
          <cell r="D504">
            <v>257.79000000000002</v>
          </cell>
          <cell r="E504">
            <v>2007</v>
          </cell>
          <cell r="F504" t="str">
            <v>Y</v>
          </cell>
          <cell r="G504">
            <v>935342.05499999993</v>
          </cell>
        </row>
        <row r="505">
          <cell r="B505" t="str">
            <v>101810</v>
          </cell>
          <cell r="C505" t="str">
            <v>ACADEMY OF ACCELERATED LEARNIN</v>
          </cell>
          <cell r="D505">
            <v>529.87199999999984</v>
          </cell>
          <cell r="E505">
            <v>2007</v>
          </cell>
          <cell r="F505" t="str">
            <v>Y</v>
          </cell>
          <cell r="G505">
            <v>935342.05499999993</v>
          </cell>
        </row>
        <row r="506">
          <cell r="B506" t="str">
            <v>101811</v>
          </cell>
          <cell r="C506" t="str">
            <v>HARRIS COUNTY JUVENILE JUSTICE</v>
          </cell>
          <cell r="D506">
            <v>617.76499999999999</v>
          </cell>
          <cell r="E506">
            <v>2007</v>
          </cell>
          <cell r="F506" t="str">
            <v>Y</v>
          </cell>
          <cell r="G506">
            <v>935342.05499999993</v>
          </cell>
        </row>
        <row r="507">
          <cell r="B507" t="str">
            <v>101812</v>
          </cell>
          <cell r="C507" t="str">
            <v>HOUSTON CAN ACADEMY CHARTER SC</v>
          </cell>
          <cell r="D507">
            <v>749.18899999999974</v>
          </cell>
          <cell r="E507">
            <v>2007</v>
          </cell>
          <cell r="F507" t="str">
            <v>Y</v>
          </cell>
          <cell r="G507">
            <v>935342.05499999993</v>
          </cell>
        </row>
        <row r="508">
          <cell r="B508" t="str">
            <v>101813</v>
          </cell>
          <cell r="C508" t="str">
            <v>KIPP INC CHARTER</v>
          </cell>
          <cell r="D508">
            <v>1470.6509999999994</v>
          </cell>
          <cell r="E508">
            <v>2007</v>
          </cell>
          <cell r="F508" t="str">
            <v>Y</v>
          </cell>
          <cell r="G508">
            <v>935342.05499999993</v>
          </cell>
        </row>
        <row r="509">
          <cell r="B509" t="str">
            <v>101814</v>
          </cell>
          <cell r="C509" t="str">
            <v>VARNETT CHARTER SCHOOL</v>
          </cell>
          <cell r="D509">
            <v>1142.3359999999998</v>
          </cell>
          <cell r="E509">
            <v>2007</v>
          </cell>
          <cell r="F509" t="str">
            <v>Y</v>
          </cell>
          <cell r="G509">
            <v>935342.05499999993</v>
          </cell>
        </row>
        <row r="510">
          <cell r="B510" t="str">
            <v>101815</v>
          </cell>
          <cell r="C510" t="str">
            <v>ALIEF MONTESSORI COMMUNITY SCH</v>
          </cell>
          <cell r="D510">
            <v>144.273</v>
          </cell>
          <cell r="E510">
            <v>2007</v>
          </cell>
          <cell r="F510" t="str">
            <v>Y</v>
          </cell>
          <cell r="G510">
            <v>935342.05499999993</v>
          </cell>
        </row>
        <row r="511">
          <cell r="B511" t="str">
            <v>101817</v>
          </cell>
          <cell r="C511" t="str">
            <v>ALPHONSO CRUTCH'S-LIFE SUPPORT</v>
          </cell>
          <cell r="D511">
            <v>191.59899999999996</v>
          </cell>
          <cell r="E511">
            <v>2007</v>
          </cell>
          <cell r="F511" t="str">
            <v>Y</v>
          </cell>
          <cell r="G511">
            <v>935342.05499999993</v>
          </cell>
        </row>
        <row r="512">
          <cell r="B512" t="str">
            <v>101818</v>
          </cell>
          <cell r="C512" t="str">
            <v>AMERICAN ACADEMY OF EXCELLENCE</v>
          </cell>
          <cell r="D512">
            <v>109.97099999999998</v>
          </cell>
          <cell r="E512">
            <v>2007</v>
          </cell>
          <cell r="F512" t="str">
            <v>Y</v>
          </cell>
          <cell r="G512">
            <v>935342.05499999993</v>
          </cell>
        </row>
        <row r="513">
          <cell r="B513" t="str">
            <v>101819</v>
          </cell>
          <cell r="C513" t="str">
            <v>AMIGOS POR VIDA-FRIENDS FOR LI</v>
          </cell>
          <cell r="D513">
            <v>321.07199999999995</v>
          </cell>
          <cell r="E513">
            <v>2007</v>
          </cell>
          <cell r="F513" t="str">
            <v>Y</v>
          </cell>
          <cell r="G513">
            <v>935342.05499999993</v>
          </cell>
        </row>
        <row r="514">
          <cell r="B514" t="str">
            <v>101820</v>
          </cell>
          <cell r="C514" t="str">
            <v>BENJI'S SPECIAL EDUCATIONAL AC</v>
          </cell>
          <cell r="D514">
            <v>607.08899999999971</v>
          </cell>
          <cell r="E514">
            <v>2007</v>
          </cell>
          <cell r="F514" t="str">
            <v>Y</v>
          </cell>
          <cell r="G514">
            <v>935342.05499999993</v>
          </cell>
        </row>
        <row r="515">
          <cell r="B515" t="str">
            <v>101821</v>
          </cell>
          <cell r="C515" t="str">
            <v>HOUSTON HEIGHTS HIGH SCHOOL</v>
          </cell>
          <cell r="D515">
            <v>227.03199999999998</v>
          </cell>
          <cell r="E515">
            <v>2007</v>
          </cell>
          <cell r="F515" t="str">
            <v>Y</v>
          </cell>
          <cell r="G515">
            <v>935342.05499999993</v>
          </cell>
        </row>
        <row r="516">
          <cell r="B516" t="str">
            <v>101822</v>
          </cell>
          <cell r="C516" t="str">
            <v>JAMIE'S HOUSE CHARTER SCHOOL</v>
          </cell>
          <cell r="D516">
            <v>67.820999999999984</v>
          </cell>
          <cell r="E516">
            <v>2007</v>
          </cell>
          <cell r="F516" t="str">
            <v>Y</v>
          </cell>
          <cell r="G516">
            <v>935342.05499999993</v>
          </cell>
        </row>
        <row r="517">
          <cell r="B517" t="str">
            <v>101823</v>
          </cell>
          <cell r="C517" t="str">
            <v>CHILDREN FIRST ACADEMY OF HOUS</v>
          </cell>
          <cell r="D517">
            <v>360.25699999999983</v>
          </cell>
          <cell r="E517">
            <v>2007</v>
          </cell>
          <cell r="F517" t="str">
            <v>Y</v>
          </cell>
          <cell r="G517">
            <v>935342.05499999993</v>
          </cell>
        </row>
        <row r="518">
          <cell r="B518" t="str">
            <v>101828</v>
          </cell>
          <cell r="C518" t="str">
            <v>HOUSTON GATEWAY ACADEMY INC</v>
          </cell>
          <cell r="D518">
            <v>574.91099999999994</v>
          </cell>
          <cell r="E518">
            <v>2007</v>
          </cell>
          <cell r="F518" t="str">
            <v>Y</v>
          </cell>
          <cell r="G518">
            <v>935342.05499999993</v>
          </cell>
        </row>
        <row r="519">
          <cell r="B519" t="str">
            <v>101829</v>
          </cell>
          <cell r="C519" t="str">
            <v>HOUSTON HEIGHTS LEARNING ACADE</v>
          </cell>
          <cell r="D519">
            <v>102.589</v>
          </cell>
          <cell r="E519">
            <v>2007</v>
          </cell>
          <cell r="F519" t="str">
            <v>Y</v>
          </cell>
          <cell r="G519">
            <v>935342.05499999993</v>
          </cell>
        </row>
        <row r="520">
          <cell r="B520" t="str">
            <v>101831</v>
          </cell>
          <cell r="C520" t="str">
            <v>JESSE JACKSON ACADEMY</v>
          </cell>
          <cell r="D520">
            <v>255.91699999999997</v>
          </cell>
          <cell r="E520">
            <v>2007</v>
          </cell>
          <cell r="F520" t="str">
            <v>Y</v>
          </cell>
          <cell r="G520">
            <v>935342.05499999993</v>
          </cell>
        </row>
        <row r="521">
          <cell r="B521" t="str">
            <v>101833</v>
          </cell>
          <cell r="C521" t="str">
            <v>LA AMISTAD LOVE &amp; LEARNING ACA</v>
          </cell>
          <cell r="D521">
            <v>114.07199999999999</v>
          </cell>
          <cell r="E521">
            <v>2007</v>
          </cell>
          <cell r="F521" t="str">
            <v>Y</v>
          </cell>
          <cell r="G521">
            <v>935342.05499999993</v>
          </cell>
        </row>
        <row r="522">
          <cell r="B522" t="str">
            <v>101834</v>
          </cell>
          <cell r="C522" t="str">
            <v>NORTH HOUSTON H S FOR BUSINESS</v>
          </cell>
          <cell r="D522">
            <v>213.78799999999998</v>
          </cell>
          <cell r="E522">
            <v>2007</v>
          </cell>
          <cell r="F522" t="str">
            <v>Y</v>
          </cell>
          <cell r="G522">
            <v>935342.05499999993</v>
          </cell>
        </row>
        <row r="523">
          <cell r="B523" t="str">
            <v>101837</v>
          </cell>
          <cell r="C523" t="str">
            <v>CALVIN NELMS CHARTER SCHOOLS</v>
          </cell>
          <cell r="D523">
            <v>257.54899999999992</v>
          </cell>
          <cell r="E523">
            <v>2007</v>
          </cell>
          <cell r="F523" t="str">
            <v>Y</v>
          </cell>
          <cell r="G523">
            <v>935342.05499999993</v>
          </cell>
        </row>
        <row r="524">
          <cell r="B524" t="str">
            <v>101838</v>
          </cell>
          <cell r="C524" t="str">
            <v>SOUTHWEST SCHOOL</v>
          </cell>
          <cell r="D524">
            <v>986.33199999999988</v>
          </cell>
          <cell r="E524">
            <v>2007</v>
          </cell>
          <cell r="F524" t="str">
            <v>Y</v>
          </cell>
          <cell r="G524">
            <v>935342.05499999993</v>
          </cell>
        </row>
        <row r="525">
          <cell r="B525" t="str">
            <v>101840</v>
          </cell>
          <cell r="C525" t="str">
            <v>TWO DIMENSIONS PREPARATORY ACA</v>
          </cell>
          <cell r="D525">
            <v>490.87299999999988</v>
          </cell>
          <cell r="E525">
            <v>2007</v>
          </cell>
          <cell r="F525" t="str">
            <v>Y</v>
          </cell>
          <cell r="G525">
            <v>935342.05499999993</v>
          </cell>
        </row>
        <row r="526">
          <cell r="B526" t="str">
            <v>101842</v>
          </cell>
          <cell r="C526" t="str">
            <v>COMQUEST ACADEMY</v>
          </cell>
          <cell r="D526">
            <v>85.058999999999983</v>
          </cell>
          <cell r="E526">
            <v>2007</v>
          </cell>
          <cell r="F526" t="str">
            <v>Y</v>
          </cell>
          <cell r="G526">
            <v>935342.05499999993</v>
          </cell>
        </row>
        <row r="527">
          <cell r="B527" t="str">
            <v>101845</v>
          </cell>
          <cell r="C527" t="str">
            <v>YES PREPARATORY PUBLIC SCHOOLS</v>
          </cell>
          <cell r="D527">
            <v>1386.9369999999997</v>
          </cell>
          <cell r="E527">
            <v>2007</v>
          </cell>
          <cell r="F527" t="str">
            <v>Y</v>
          </cell>
          <cell r="G527">
            <v>935342.05499999993</v>
          </cell>
        </row>
        <row r="528">
          <cell r="B528" t="str">
            <v>101846</v>
          </cell>
          <cell r="C528" t="str">
            <v>HARMONY SCIENCE ACADEMY</v>
          </cell>
          <cell r="D528">
            <v>1072.4100000000001</v>
          </cell>
          <cell r="E528">
            <v>2007</v>
          </cell>
          <cell r="F528" t="str">
            <v>Y</v>
          </cell>
          <cell r="G528">
            <v>935342.05499999993</v>
          </cell>
        </row>
        <row r="529">
          <cell r="B529" t="str">
            <v>101847</v>
          </cell>
          <cell r="C529" t="str">
            <v>BEATRICE MAYES INSTITUTE CHART</v>
          </cell>
          <cell r="D529">
            <v>337.8359999999999</v>
          </cell>
          <cell r="E529">
            <v>2007</v>
          </cell>
          <cell r="F529" t="str">
            <v>Y</v>
          </cell>
          <cell r="G529">
            <v>935342.05499999993</v>
          </cell>
        </row>
        <row r="530">
          <cell r="B530" t="str">
            <v>101848</v>
          </cell>
          <cell r="C530" t="str">
            <v>NORTHWEST PREPARATORY</v>
          </cell>
          <cell r="D530">
            <v>251.90599999999998</v>
          </cell>
          <cell r="E530">
            <v>2007</v>
          </cell>
          <cell r="F530" t="str">
            <v>Y</v>
          </cell>
          <cell r="G530">
            <v>935342.05499999993</v>
          </cell>
        </row>
        <row r="531">
          <cell r="B531" t="str">
            <v>101849</v>
          </cell>
          <cell r="C531" t="str">
            <v>ACCELERATED INTERMEDIATE ACADE</v>
          </cell>
          <cell r="D531">
            <v>522.59699999999975</v>
          </cell>
          <cell r="E531">
            <v>2007</v>
          </cell>
          <cell r="F531" t="str">
            <v>Y</v>
          </cell>
          <cell r="G531">
            <v>935342.05499999993</v>
          </cell>
        </row>
        <row r="532">
          <cell r="B532" t="str">
            <v>101850</v>
          </cell>
          <cell r="C532" t="str">
            <v>ZOE LEARNING ACADEMY</v>
          </cell>
          <cell r="D532">
            <v>472.25099999999981</v>
          </cell>
          <cell r="E532">
            <v>2007</v>
          </cell>
          <cell r="F532" t="str">
            <v>Y</v>
          </cell>
          <cell r="G532">
            <v>935342.05499999993</v>
          </cell>
        </row>
        <row r="533">
          <cell r="B533" t="str">
            <v>101851</v>
          </cell>
          <cell r="C533" t="str">
            <v>HOUSTON ALTERNATIVE PREPARATOR</v>
          </cell>
          <cell r="D533">
            <v>161.452</v>
          </cell>
          <cell r="E533">
            <v>2007</v>
          </cell>
          <cell r="F533" t="str">
            <v>Y</v>
          </cell>
          <cell r="G533">
            <v>935342.05499999993</v>
          </cell>
        </row>
        <row r="534">
          <cell r="B534" t="str">
            <v>101852</v>
          </cell>
          <cell r="C534" t="str">
            <v>JUAN B GALAVIZ CHARTER SCHOOL</v>
          </cell>
          <cell r="D534">
            <v>62.532999999999994</v>
          </cell>
          <cell r="E534">
            <v>2007</v>
          </cell>
          <cell r="F534" t="str">
            <v>Y</v>
          </cell>
          <cell r="G534">
            <v>935342.05499999993</v>
          </cell>
        </row>
        <row r="535">
          <cell r="B535" t="str">
            <v>101853</v>
          </cell>
          <cell r="C535" t="str">
            <v>RIPLEY HOUSE CHARTER SCHOOL</v>
          </cell>
          <cell r="D535">
            <v>457.26299999999998</v>
          </cell>
          <cell r="E535">
            <v>2007</v>
          </cell>
          <cell r="F535" t="str">
            <v>Y</v>
          </cell>
          <cell r="G535">
            <v>935342.05499999993</v>
          </cell>
        </row>
        <row r="536">
          <cell r="B536" t="str">
            <v>101854</v>
          </cell>
          <cell r="C536" t="str">
            <v>RICHARD MILBURN ACADEMY (SUBUR</v>
          </cell>
          <cell r="D536">
            <v>166.31299999999999</v>
          </cell>
          <cell r="E536">
            <v>2007</v>
          </cell>
          <cell r="F536" t="str">
            <v>Y</v>
          </cell>
          <cell r="G536">
            <v>935342.05499999993</v>
          </cell>
        </row>
        <row r="537">
          <cell r="B537" t="str">
            <v>101855</v>
          </cell>
          <cell r="C537" t="str">
            <v>MEYERPARK ELEMENTARY</v>
          </cell>
          <cell r="D537">
            <v>86.691999999999993</v>
          </cell>
          <cell r="E537">
            <v>2007</v>
          </cell>
          <cell r="F537" t="str">
            <v>Y</v>
          </cell>
          <cell r="G537">
            <v>935342.05499999993</v>
          </cell>
        </row>
        <row r="538">
          <cell r="B538" t="str">
            <v>101856</v>
          </cell>
          <cell r="C538" t="str">
            <v>DRAW ACADEMY</v>
          </cell>
          <cell r="D538">
            <v>199.40799999999999</v>
          </cell>
          <cell r="E538">
            <v>2007</v>
          </cell>
          <cell r="F538" t="str">
            <v>Y</v>
          </cell>
          <cell r="G538">
            <v>935342.05499999993</v>
          </cell>
        </row>
        <row r="539">
          <cell r="B539" t="str">
            <v>101857</v>
          </cell>
          <cell r="C539" t="str">
            <v>HARMONY ELEMENTARY</v>
          </cell>
          <cell r="D539">
            <v>358.87199999999996</v>
          </cell>
          <cell r="E539">
            <v>2007</v>
          </cell>
          <cell r="F539" t="str">
            <v>Y</v>
          </cell>
          <cell r="G539">
            <v>935342.05499999993</v>
          </cell>
        </row>
        <row r="540">
          <cell r="B540" t="str">
            <v>101858</v>
          </cell>
          <cell r="C540" t="str">
            <v>HARMONY SCHOOL OF EXCELLENCE</v>
          </cell>
          <cell r="D540">
            <v>298.995</v>
          </cell>
          <cell r="E540">
            <v>2007</v>
          </cell>
          <cell r="F540" t="str">
            <v>Y</v>
          </cell>
          <cell r="G540">
            <v>935342.05499999993</v>
          </cell>
        </row>
        <row r="541">
          <cell r="B541" t="str">
            <v>101859</v>
          </cell>
          <cell r="C541" t="str">
            <v>STEPPING STONES CHARTER EL</v>
          </cell>
          <cell r="D541">
            <v>81.083999999999989</v>
          </cell>
          <cell r="E541">
            <v>2007</v>
          </cell>
          <cell r="F541" t="str">
            <v>Y</v>
          </cell>
          <cell r="G541">
            <v>935342.05499999993</v>
          </cell>
        </row>
        <row r="542">
          <cell r="B542" t="str">
            <v>101860</v>
          </cell>
          <cell r="C542" t="str">
            <v>KIPP SOUTHEAST HOUSTON</v>
          </cell>
          <cell r="D542">
            <v>161.54299999999998</v>
          </cell>
          <cell r="E542">
            <v>2007</v>
          </cell>
          <cell r="F542" t="str">
            <v>Y</v>
          </cell>
          <cell r="G542">
            <v>935342.05499999993</v>
          </cell>
        </row>
        <row r="543">
          <cell r="B543" t="str">
            <v>101902</v>
          </cell>
          <cell r="C543" t="str">
            <v>ALDINE ISD</v>
          </cell>
          <cell r="D543">
            <v>54107.888999999996</v>
          </cell>
          <cell r="E543">
            <v>2007</v>
          </cell>
          <cell r="F543" t="str">
            <v>N</v>
          </cell>
          <cell r="G543">
            <v>935342.05499999993</v>
          </cell>
        </row>
        <row r="544">
          <cell r="B544" t="str">
            <v>101903</v>
          </cell>
          <cell r="C544" t="str">
            <v>ALIEF ISD</v>
          </cell>
          <cell r="D544">
            <v>41573.1</v>
          </cell>
          <cell r="E544">
            <v>2007</v>
          </cell>
          <cell r="F544" t="str">
            <v>N</v>
          </cell>
          <cell r="G544">
            <v>935342.05499999993</v>
          </cell>
        </row>
        <row r="545">
          <cell r="B545" t="str">
            <v>101905</v>
          </cell>
          <cell r="C545" t="str">
            <v>CHANNELVIEW ISD</v>
          </cell>
          <cell r="D545">
            <v>7616.5379999999996</v>
          </cell>
          <cell r="E545">
            <v>2007</v>
          </cell>
          <cell r="F545" t="str">
            <v>N</v>
          </cell>
          <cell r="G545">
            <v>935342.05499999993</v>
          </cell>
        </row>
        <row r="546">
          <cell r="B546" t="str">
            <v>101906</v>
          </cell>
          <cell r="C546" t="str">
            <v>CROSBY ISD</v>
          </cell>
          <cell r="D546">
            <v>4373.7929999999997</v>
          </cell>
          <cell r="E546">
            <v>2007</v>
          </cell>
          <cell r="F546" t="str">
            <v>N</v>
          </cell>
          <cell r="G546">
            <v>935342.05499999993</v>
          </cell>
        </row>
        <row r="547">
          <cell r="B547" t="str">
            <v>101907</v>
          </cell>
          <cell r="C547" t="str">
            <v>CYPRESS-FAIRBANKS ISD</v>
          </cell>
          <cell r="D547">
            <v>86802.012999999992</v>
          </cell>
          <cell r="E547">
            <v>2007</v>
          </cell>
          <cell r="F547" t="str">
            <v>N</v>
          </cell>
          <cell r="G547">
            <v>935342.05499999993</v>
          </cell>
        </row>
        <row r="548">
          <cell r="B548" t="str">
            <v>101908</v>
          </cell>
          <cell r="C548" t="str">
            <v>DEER PARK ISD</v>
          </cell>
          <cell r="D548">
            <v>11589.553</v>
          </cell>
          <cell r="E548">
            <v>2007</v>
          </cell>
          <cell r="F548" t="str">
            <v>N</v>
          </cell>
          <cell r="G548">
            <v>935342.05499999993</v>
          </cell>
        </row>
        <row r="549">
          <cell r="B549" t="str">
            <v>101909</v>
          </cell>
          <cell r="C549" t="str">
            <v>NORTH FOREST ISD</v>
          </cell>
          <cell r="D549">
            <v>8183.8409999999994</v>
          </cell>
          <cell r="E549">
            <v>2007</v>
          </cell>
          <cell r="F549" t="str">
            <v>N</v>
          </cell>
          <cell r="G549">
            <v>935342.05499999993</v>
          </cell>
        </row>
        <row r="550">
          <cell r="B550" t="str">
            <v>101910</v>
          </cell>
          <cell r="C550" t="str">
            <v>GALENA PARK ISD</v>
          </cell>
          <cell r="D550">
            <v>19586.892999999996</v>
          </cell>
          <cell r="E550">
            <v>2007</v>
          </cell>
          <cell r="F550" t="str">
            <v>N</v>
          </cell>
          <cell r="G550">
            <v>935342.05499999993</v>
          </cell>
        </row>
        <row r="551">
          <cell r="B551" t="str">
            <v>101911</v>
          </cell>
          <cell r="C551" t="str">
            <v>GOOSE CREEK CISD</v>
          </cell>
          <cell r="D551">
            <v>18628.082999999999</v>
          </cell>
          <cell r="E551">
            <v>2007</v>
          </cell>
          <cell r="F551" t="str">
            <v>N</v>
          </cell>
          <cell r="G551">
            <v>935342.05499999993</v>
          </cell>
        </row>
        <row r="552">
          <cell r="B552" t="str">
            <v>101912</v>
          </cell>
          <cell r="C552" t="str">
            <v>HOUSTON ISD</v>
          </cell>
          <cell r="D552">
            <v>181570.89399999997</v>
          </cell>
          <cell r="E552">
            <v>2007</v>
          </cell>
          <cell r="F552" t="str">
            <v>N</v>
          </cell>
          <cell r="G552">
            <v>935342.05499999993</v>
          </cell>
        </row>
        <row r="553">
          <cell r="B553" t="str">
            <v>101913</v>
          </cell>
          <cell r="C553" t="str">
            <v>HUMBLE ISD</v>
          </cell>
          <cell r="D553">
            <v>29289.016</v>
          </cell>
          <cell r="E553">
            <v>2007</v>
          </cell>
          <cell r="F553" t="str">
            <v>N</v>
          </cell>
          <cell r="G553">
            <v>935342.05499999993</v>
          </cell>
        </row>
        <row r="554">
          <cell r="B554" t="str">
            <v>101914</v>
          </cell>
          <cell r="C554" t="str">
            <v>KATY ISD</v>
          </cell>
          <cell r="D554">
            <v>48451.034999999996</v>
          </cell>
          <cell r="E554">
            <v>2007</v>
          </cell>
          <cell r="F554" t="str">
            <v>N</v>
          </cell>
          <cell r="G554">
            <v>935342.05499999993</v>
          </cell>
        </row>
        <row r="555">
          <cell r="B555" t="str">
            <v>101915</v>
          </cell>
          <cell r="C555" t="str">
            <v>KLEIN ISD</v>
          </cell>
          <cell r="D555">
            <v>39134.582999999999</v>
          </cell>
          <cell r="E555">
            <v>2007</v>
          </cell>
          <cell r="F555" t="str">
            <v>N</v>
          </cell>
          <cell r="G555">
            <v>935342.05499999993</v>
          </cell>
        </row>
        <row r="556">
          <cell r="B556" t="str">
            <v>101916</v>
          </cell>
          <cell r="C556" t="str">
            <v>LA PORTE ISD</v>
          </cell>
          <cell r="D556">
            <v>7345.5389999999998</v>
          </cell>
          <cell r="E556">
            <v>2007</v>
          </cell>
          <cell r="F556" t="str">
            <v>N</v>
          </cell>
          <cell r="G556">
            <v>935342.05499999993</v>
          </cell>
        </row>
        <row r="557">
          <cell r="B557" t="str">
            <v>101917</v>
          </cell>
          <cell r="C557" t="str">
            <v>PASADENA ISD</v>
          </cell>
          <cell r="D557">
            <v>46107.751999999993</v>
          </cell>
          <cell r="E557">
            <v>2007</v>
          </cell>
          <cell r="F557" t="str">
            <v>N</v>
          </cell>
          <cell r="G557">
            <v>935342.05499999993</v>
          </cell>
        </row>
        <row r="558">
          <cell r="B558" t="str">
            <v>101919</v>
          </cell>
          <cell r="C558" t="str">
            <v>SPRING ISD</v>
          </cell>
          <cell r="D558">
            <v>29615.695</v>
          </cell>
          <cell r="E558">
            <v>2007</v>
          </cell>
          <cell r="F558" t="str">
            <v>N</v>
          </cell>
          <cell r="G558">
            <v>935342.05499999993</v>
          </cell>
        </row>
        <row r="559">
          <cell r="B559" t="str">
            <v>101920</v>
          </cell>
          <cell r="C559" t="str">
            <v>SPRING BRANCH ISD</v>
          </cell>
          <cell r="D559">
            <v>29326.994999999999</v>
          </cell>
          <cell r="E559">
            <v>2007</v>
          </cell>
          <cell r="F559" t="str">
            <v>N</v>
          </cell>
          <cell r="G559">
            <v>935342.05499999993</v>
          </cell>
        </row>
        <row r="560">
          <cell r="B560" t="str">
            <v>101921</v>
          </cell>
          <cell r="C560" t="str">
            <v>TOMBALL ISD</v>
          </cell>
          <cell r="D560">
            <v>8609.0549999999985</v>
          </cell>
          <cell r="E560">
            <v>2007</v>
          </cell>
          <cell r="F560" t="str">
            <v>N</v>
          </cell>
          <cell r="G560">
            <v>935342.05499999993</v>
          </cell>
        </row>
        <row r="561">
          <cell r="B561" t="str">
            <v>101924</v>
          </cell>
          <cell r="C561" t="str">
            <v>SHELDON ISD</v>
          </cell>
          <cell r="D561">
            <v>5218.5429999999997</v>
          </cell>
          <cell r="E561">
            <v>2007</v>
          </cell>
          <cell r="F561" t="str">
            <v>N</v>
          </cell>
          <cell r="G561">
            <v>935342.05499999993</v>
          </cell>
        </row>
        <row r="562">
          <cell r="B562" t="str">
            <v>101925</v>
          </cell>
          <cell r="C562" t="str">
            <v>HUFFMAN ISD</v>
          </cell>
          <cell r="D562">
            <v>2877.2309999999998</v>
          </cell>
          <cell r="E562">
            <v>2007</v>
          </cell>
          <cell r="F562" t="str">
            <v>N</v>
          </cell>
          <cell r="G562">
            <v>935342.05499999993</v>
          </cell>
        </row>
        <row r="563">
          <cell r="B563" t="str">
            <v>102901</v>
          </cell>
          <cell r="C563" t="str">
            <v>KARNACK ISD</v>
          </cell>
          <cell r="D563">
            <v>204.35</v>
          </cell>
          <cell r="E563">
            <v>2007</v>
          </cell>
          <cell r="F563" t="str">
            <v>N</v>
          </cell>
          <cell r="G563">
            <v>151669.57299999997</v>
          </cell>
        </row>
        <row r="564">
          <cell r="B564" t="str">
            <v>102902</v>
          </cell>
          <cell r="C564" t="str">
            <v>MARSHALL ISD</v>
          </cell>
          <cell r="D564">
            <v>5323.7029999999995</v>
          </cell>
          <cell r="E564">
            <v>2007</v>
          </cell>
          <cell r="F564" t="str">
            <v>N</v>
          </cell>
          <cell r="G564">
            <v>151669.57299999997</v>
          </cell>
        </row>
        <row r="565">
          <cell r="B565" t="str">
            <v>102903</v>
          </cell>
          <cell r="C565" t="str">
            <v>WASKOM ISD</v>
          </cell>
          <cell r="D565">
            <v>697.26299999999992</v>
          </cell>
          <cell r="E565">
            <v>2007</v>
          </cell>
          <cell r="F565" t="str">
            <v>N</v>
          </cell>
          <cell r="G565">
            <v>151669.57299999997</v>
          </cell>
        </row>
        <row r="566">
          <cell r="B566" t="str">
            <v>102904</v>
          </cell>
          <cell r="C566" t="str">
            <v>HALLSVILLE ISD</v>
          </cell>
          <cell r="D566">
            <v>3694.1509999999998</v>
          </cell>
          <cell r="E566">
            <v>2007</v>
          </cell>
          <cell r="F566" t="str">
            <v>N</v>
          </cell>
          <cell r="G566">
            <v>151669.57299999997</v>
          </cell>
        </row>
        <row r="567">
          <cell r="B567" t="str">
            <v>102905</v>
          </cell>
          <cell r="C567" t="str">
            <v>HARLETON ISD</v>
          </cell>
          <cell r="D567">
            <v>644.12099999999998</v>
          </cell>
          <cell r="E567">
            <v>2007</v>
          </cell>
          <cell r="F567" t="str">
            <v>N</v>
          </cell>
          <cell r="G567">
            <v>151669.57299999997</v>
          </cell>
        </row>
        <row r="568">
          <cell r="B568" t="str">
            <v>102906</v>
          </cell>
          <cell r="C568" t="str">
            <v>ELYSIAN FIELDS ISD</v>
          </cell>
          <cell r="D568">
            <v>932.93799999999999</v>
          </cell>
          <cell r="E568">
            <v>2007</v>
          </cell>
          <cell r="F568" t="str">
            <v>N</v>
          </cell>
          <cell r="G568">
            <v>151669.57299999997</v>
          </cell>
        </row>
        <row r="569">
          <cell r="B569" t="str">
            <v>103901</v>
          </cell>
          <cell r="C569" t="str">
            <v>CHANNING ISD</v>
          </cell>
          <cell r="D569">
            <v>126.28599999999999</v>
          </cell>
          <cell r="E569">
            <v>2007</v>
          </cell>
          <cell r="F569" t="str">
            <v>N</v>
          </cell>
          <cell r="G569">
            <v>73161.582999999984</v>
          </cell>
        </row>
        <row r="570">
          <cell r="B570" t="str">
            <v>103902</v>
          </cell>
          <cell r="C570" t="str">
            <v>HARTLEY ISD</v>
          </cell>
          <cell r="D570">
            <v>169.46099999999998</v>
          </cell>
          <cell r="E570">
            <v>2007</v>
          </cell>
          <cell r="F570" t="str">
            <v>N</v>
          </cell>
          <cell r="G570">
            <v>73161.582999999984</v>
          </cell>
        </row>
        <row r="571">
          <cell r="B571" t="str">
            <v>104901</v>
          </cell>
          <cell r="C571" t="str">
            <v>HASKELL CISD</v>
          </cell>
          <cell r="D571">
            <v>587.21399999999994</v>
          </cell>
          <cell r="E571">
            <v>2007</v>
          </cell>
          <cell r="F571" t="str">
            <v>N</v>
          </cell>
          <cell r="G571">
            <v>43251.841999999997</v>
          </cell>
        </row>
        <row r="572">
          <cell r="B572" t="str">
            <v>104903</v>
          </cell>
          <cell r="C572" t="str">
            <v>RULE ISD</v>
          </cell>
          <cell r="D572">
            <v>158.27699999999999</v>
          </cell>
          <cell r="E572">
            <v>2007</v>
          </cell>
          <cell r="F572" t="str">
            <v>N</v>
          </cell>
          <cell r="G572">
            <v>43251.841999999997</v>
          </cell>
        </row>
        <row r="573">
          <cell r="B573" t="str">
            <v>104907</v>
          </cell>
          <cell r="C573" t="str">
            <v>PAINT CREEK ISD</v>
          </cell>
          <cell r="D573">
            <v>111.92599999999999</v>
          </cell>
          <cell r="E573">
            <v>2007</v>
          </cell>
          <cell r="F573" t="str">
            <v>N</v>
          </cell>
          <cell r="G573">
            <v>43251.841999999997</v>
          </cell>
        </row>
        <row r="574">
          <cell r="B574" t="str">
            <v>105801</v>
          </cell>
          <cell r="C574" t="str">
            <v>KATHERINE ANNE PORTER SCHOOL</v>
          </cell>
          <cell r="D574">
            <v>106.15</v>
          </cell>
          <cell r="E574">
            <v>2007</v>
          </cell>
          <cell r="F574" t="str">
            <v>Y</v>
          </cell>
          <cell r="G574">
            <v>309296.69599999994</v>
          </cell>
        </row>
        <row r="575">
          <cell r="B575" t="str">
            <v>105802</v>
          </cell>
          <cell r="C575" t="str">
            <v>TEXAS PREPARATORY SCHOOL</v>
          </cell>
          <cell r="D575">
            <v>83.571999999999989</v>
          </cell>
          <cell r="E575">
            <v>2007</v>
          </cell>
          <cell r="F575" t="str">
            <v>Y</v>
          </cell>
          <cell r="G575">
            <v>309296.69599999994</v>
          </cell>
        </row>
        <row r="576">
          <cell r="B576" t="str">
            <v>105902</v>
          </cell>
          <cell r="C576" t="str">
            <v>SAN MARCOS CISD</v>
          </cell>
          <cell r="D576">
            <v>6569.3149999999996</v>
          </cell>
          <cell r="E576">
            <v>2007</v>
          </cell>
          <cell r="F576" t="str">
            <v>N</v>
          </cell>
          <cell r="G576">
            <v>309296.69599999994</v>
          </cell>
        </row>
        <row r="577">
          <cell r="B577" t="str">
            <v>105904</v>
          </cell>
          <cell r="C577" t="str">
            <v>DRIPPING SPRINGS ISD</v>
          </cell>
          <cell r="D577">
            <v>3598.1489999999999</v>
          </cell>
          <cell r="E577">
            <v>2007</v>
          </cell>
          <cell r="F577" t="str">
            <v>N</v>
          </cell>
          <cell r="G577">
            <v>309296.69599999994</v>
          </cell>
        </row>
        <row r="578">
          <cell r="B578" t="str">
            <v>105905</v>
          </cell>
          <cell r="C578" t="str">
            <v>WIMBERLEY ISD</v>
          </cell>
          <cell r="D578">
            <v>1853.9089999999999</v>
          </cell>
          <cell r="E578">
            <v>2007</v>
          </cell>
          <cell r="F578" t="str">
            <v>N</v>
          </cell>
          <cell r="G578">
            <v>309296.69599999994</v>
          </cell>
        </row>
        <row r="579">
          <cell r="B579" t="str">
            <v>105906</v>
          </cell>
          <cell r="C579" t="str">
            <v>HAYS CISD</v>
          </cell>
          <cell r="D579">
            <v>11230.678999999998</v>
          </cell>
          <cell r="E579">
            <v>2007</v>
          </cell>
          <cell r="F579" t="str">
            <v>N</v>
          </cell>
          <cell r="G579">
            <v>309296.69599999994</v>
          </cell>
        </row>
        <row r="580">
          <cell r="B580" t="str">
            <v>106901</v>
          </cell>
          <cell r="C580" t="str">
            <v>CANADIAN ISD</v>
          </cell>
          <cell r="D580">
            <v>643.42999999999995</v>
          </cell>
          <cell r="E580">
            <v>2007</v>
          </cell>
          <cell r="F580" t="str">
            <v>N</v>
          </cell>
          <cell r="G580">
            <v>73161.582999999984</v>
          </cell>
        </row>
        <row r="581">
          <cell r="B581" t="str">
            <v>107901</v>
          </cell>
          <cell r="C581" t="str">
            <v>ATHENS ISD</v>
          </cell>
          <cell r="D581">
            <v>3174.5239999999999</v>
          </cell>
          <cell r="E581">
            <v>2007</v>
          </cell>
          <cell r="F581" t="str">
            <v>N</v>
          </cell>
          <cell r="G581">
            <v>151669.57299999997</v>
          </cell>
        </row>
        <row r="582">
          <cell r="B582" t="str">
            <v>107902</v>
          </cell>
          <cell r="C582" t="str">
            <v>BROWNSBORO ISD</v>
          </cell>
          <cell r="D582">
            <v>2563.1579999999999</v>
          </cell>
          <cell r="E582">
            <v>2007</v>
          </cell>
          <cell r="F582" t="str">
            <v>N</v>
          </cell>
          <cell r="G582">
            <v>151669.57299999997</v>
          </cell>
        </row>
        <row r="583">
          <cell r="B583" t="str">
            <v>107904</v>
          </cell>
          <cell r="C583" t="str">
            <v>CROSS ROADS ISD</v>
          </cell>
          <cell r="D583">
            <v>555.47299999999996</v>
          </cell>
          <cell r="E583">
            <v>2007</v>
          </cell>
          <cell r="F583" t="str">
            <v>N</v>
          </cell>
          <cell r="G583">
            <v>151669.57299999997</v>
          </cell>
        </row>
        <row r="584">
          <cell r="B584" t="str">
            <v>107905</v>
          </cell>
          <cell r="C584" t="str">
            <v>EUSTACE ISD</v>
          </cell>
          <cell r="D584">
            <v>1489.4</v>
          </cell>
          <cell r="E584">
            <v>2007</v>
          </cell>
          <cell r="F584" t="str">
            <v>N</v>
          </cell>
          <cell r="G584">
            <v>151669.57299999997</v>
          </cell>
        </row>
        <row r="585">
          <cell r="B585" t="str">
            <v>107906</v>
          </cell>
          <cell r="C585" t="str">
            <v>MALAKOFF ISD</v>
          </cell>
          <cell r="D585">
            <v>1045.355</v>
          </cell>
          <cell r="E585">
            <v>2007</v>
          </cell>
          <cell r="F585" t="str">
            <v>N</v>
          </cell>
          <cell r="G585">
            <v>151669.57299999997</v>
          </cell>
        </row>
        <row r="586">
          <cell r="B586" t="str">
            <v>107907</v>
          </cell>
          <cell r="C586" t="str">
            <v>TRINIDAD ISD</v>
          </cell>
          <cell r="D586">
            <v>237.79399999999998</v>
          </cell>
          <cell r="E586">
            <v>2007</v>
          </cell>
          <cell r="F586" t="str">
            <v>N</v>
          </cell>
          <cell r="G586">
            <v>151669.57299999997</v>
          </cell>
        </row>
        <row r="587">
          <cell r="B587" t="str">
            <v>107908</v>
          </cell>
          <cell r="C587" t="str">
            <v>MURCHISON ISD</v>
          </cell>
          <cell r="D587">
            <v>140.68099999999998</v>
          </cell>
          <cell r="E587">
            <v>2007</v>
          </cell>
          <cell r="F587" t="str">
            <v>N</v>
          </cell>
          <cell r="G587">
            <v>151669.57299999997</v>
          </cell>
        </row>
        <row r="588">
          <cell r="B588" t="str">
            <v>107910</v>
          </cell>
          <cell r="C588" t="str">
            <v>LAPOYNOR ISD</v>
          </cell>
          <cell r="D588">
            <v>452.79</v>
          </cell>
          <cell r="E588">
            <v>2007</v>
          </cell>
          <cell r="F588" t="str">
            <v>N</v>
          </cell>
          <cell r="G588">
            <v>151669.57299999997</v>
          </cell>
        </row>
        <row r="589">
          <cell r="B589" t="str">
            <v>108801</v>
          </cell>
          <cell r="C589" t="str">
            <v>ONE STOP MULTISERVICE CHARTER</v>
          </cell>
          <cell r="D589">
            <v>585.0559999999997</v>
          </cell>
          <cell r="E589">
            <v>2007</v>
          </cell>
          <cell r="F589" t="str">
            <v>Y</v>
          </cell>
          <cell r="G589">
            <v>343003.83899999992</v>
          </cell>
        </row>
        <row r="590">
          <cell r="B590" t="str">
            <v>108802</v>
          </cell>
          <cell r="C590" t="str">
            <v>TECHNOLOGY EDUCATION CHARTER H</v>
          </cell>
          <cell r="D590">
            <v>395.31699999999984</v>
          </cell>
          <cell r="E590">
            <v>2007</v>
          </cell>
          <cell r="F590" t="str">
            <v>Y</v>
          </cell>
          <cell r="G590">
            <v>343003.83899999992</v>
          </cell>
        </row>
        <row r="591">
          <cell r="B591" t="str">
            <v>108804</v>
          </cell>
          <cell r="C591" t="str">
            <v>MID-VALLEY ACADEMY</v>
          </cell>
          <cell r="D591">
            <v>214.21599999999998</v>
          </cell>
          <cell r="E591">
            <v>2007</v>
          </cell>
          <cell r="F591" t="str">
            <v>Y</v>
          </cell>
          <cell r="G591">
            <v>343003.83899999992</v>
          </cell>
        </row>
        <row r="592">
          <cell r="B592" t="str">
            <v>108807</v>
          </cell>
          <cell r="C592" t="str">
            <v>IDEA  ACADEMY</v>
          </cell>
          <cell r="D592">
            <v>1947.8059999999994</v>
          </cell>
          <cell r="E592">
            <v>2007</v>
          </cell>
          <cell r="F592" t="str">
            <v>Y</v>
          </cell>
          <cell r="G592">
            <v>343003.83899999992</v>
          </cell>
        </row>
        <row r="593">
          <cell r="B593" t="str">
            <v>108808</v>
          </cell>
          <cell r="C593" t="str">
            <v>VANGUARD ACADEMY</v>
          </cell>
          <cell r="D593">
            <v>340.75799999999987</v>
          </cell>
          <cell r="E593">
            <v>2007</v>
          </cell>
          <cell r="F593" t="str">
            <v>Y</v>
          </cell>
          <cell r="G593">
            <v>343003.83899999992</v>
          </cell>
        </row>
        <row r="594">
          <cell r="B594" t="str">
            <v>108902</v>
          </cell>
          <cell r="C594" t="str">
            <v>DONNA ISD</v>
          </cell>
          <cell r="D594">
            <v>12386.172999999999</v>
          </cell>
          <cell r="E594">
            <v>2007</v>
          </cell>
          <cell r="F594" t="str">
            <v>N</v>
          </cell>
          <cell r="G594">
            <v>343003.83899999992</v>
          </cell>
        </row>
        <row r="595">
          <cell r="B595" t="str">
            <v>108903</v>
          </cell>
          <cell r="C595" t="str">
            <v>EDCOUCH-ELSA ISD</v>
          </cell>
          <cell r="D595">
            <v>5294.1629999999996</v>
          </cell>
          <cell r="E595">
            <v>2007</v>
          </cell>
          <cell r="F595" t="str">
            <v>N</v>
          </cell>
          <cell r="G595">
            <v>343003.83899999992</v>
          </cell>
        </row>
        <row r="596">
          <cell r="B596" t="str">
            <v>108904</v>
          </cell>
          <cell r="C596" t="str">
            <v>EDINBURG CISD</v>
          </cell>
          <cell r="D596">
            <v>26992.964999999997</v>
          </cell>
          <cell r="E596">
            <v>2007</v>
          </cell>
          <cell r="F596" t="str">
            <v>N</v>
          </cell>
          <cell r="G596">
            <v>343003.83899999992</v>
          </cell>
        </row>
        <row r="597">
          <cell r="B597" t="str">
            <v>108905</v>
          </cell>
          <cell r="C597" t="str">
            <v>HIDALGO ISD</v>
          </cell>
          <cell r="D597">
            <v>2977.24</v>
          </cell>
          <cell r="E597">
            <v>2007</v>
          </cell>
          <cell r="F597" t="str">
            <v>N</v>
          </cell>
          <cell r="G597">
            <v>343003.83899999992</v>
          </cell>
        </row>
        <row r="598">
          <cell r="B598" t="str">
            <v>108906</v>
          </cell>
          <cell r="C598" t="str">
            <v>MCALLEN ISD</v>
          </cell>
          <cell r="D598">
            <v>22747.347999999998</v>
          </cell>
          <cell r="E598">
            <v>2007</v>
          </cell>
          <cell r="F598" t="str">
            <v>N</v>
          </cell>
          <cell r="G598">
            <v>343003.83899999992</v>
          </cell>
        </row>
        <row r="599">
          <cell r="B599" t="str">
            <v>108907</v>
          </cell>
          <cell r="C599" t="str">
            <v>MERCEDES ISD</v>
          </cell>
          <cell r="D599">
            <v>4962.8289999999997</v>
          </cell>
          <cell r="E599">
            <v>2007</v>
          </cell>
          <cell r="F599" t="str">
            <v>N</v>
          </cell>
          <cell r="G599">
            <v>343003.83899999992</v>
          </cell>
        </row>
        <row r="600">
          <cell r="B600" t="str">
            <v>108908</v>
          </cell>
          <cell r="C600" t="str">
            <v>MISSION CISD</v>
          </cell>
          <cell r="D600">
            <v>14244.678999999998</v>
          </cell>
          <cell r="E600">
            <v>2007</v>
          </cell>
          <cell r="F600" t="str">
            <v>N</v>
          </cell>
          <cell r="G600">
            <v>343003.83899999992</v>
          </cell>
        </row>
        <row r="601">
          <cell r="B601" t="str">
            <v>108909</v>
          </cell>
          <cell r="C601" t="str">
            <v>PHARR-SAN JUAN-ALAMO ISD</v>
          </cell>
          <cell r="D601">
            <v>26240.101999999999</v>
          </cell>
          <cell r="E601">
            <v>2007</v>
          </cell>
          <cell r="F601" t="str">
            <v>N</v>
          </cell>
          <cell r="G601">
            <v>343003.83899999992</v>
          </cell>
        </row>
        <row r="602">
          <cell r="B602" t="str">
            <v>108910</v>
          </cell>
          <cell r="C602" t="str">
            <v>PROGRESO ISD</v>
          </cell>
          <cell r="D602">
            <v>1836.3129999999999</v>
          </cell>
          <cell r="E602">
            <v>2007</v>
          </cell>
          <cell r="F602" t="str">
            <v>N</v>
          </cell>
          <cell r="G602">
            <v>343003.83899999992</v>
          </cell>
        </row>
        <row r="603">
          <cell r="B603" t="str">
            <v>108911</v>
          </cell>
          <cell r="C603" t="str">
            <v>SHARYLAND ISD</v>
          </cell>
          <cell r="D603">
            <v>7725.08</v>
          </cell>
          <cell r="E603">
            <v>2007</v>
          </cell>
          <cell r="F603" t="str">
            <v>N</v>
          </cell>
          <cell r="G603">
            <v>343003.83899999992</v>
          </cell>
        </row>
        <row r="604">
          <cell r="B604" t="str">
            <v>108912</v>
          </cell>
          <cell r="C604" t="str">
            <v>LA JOYA ISD</v>
          </cell>
          <cell r="D604">
            <v>22781.412999999997</v>
          </cell>
          <cell r="E604">
            <v>2007</v>
          </cell>
          <cell r="F604" t="str">
            <v>N</v>
          </cell>
          <cell r="G604">
            <v>343003.83899999992</v>
          </cell>
        </row>
        <row r="605">
          <cell r="B605" t="str">
            <v>108913</v>
          </cell>
          <cell r="C605" t="str">
            <v>WESLACO ISD</v>
          </cell>
          <cell r="D605">
            <v>14935.928</v>
          </cell>
          <cell r="E605">
            <v>2007</v>
          </cell>
          <cell r="F605" t="str">
            <v>N</v>
          </cell>
          <cell r="G605">
            <v>343003.83899999992</v>
          </cell>
        </row>
        <row r="606">
          <cell r="B606" t="str">
            <v>108914</v>
          </cell>
          <cell r="C606" t="str">
            <v>LA VILLA ISD</v>
          </cell>
          <cell r="D606">
            <v>576.41199999999992</v>
          </cell>
          <cell r="E606">
            <v>2007</v>
          </cell>
          <cell r="F606" t="str">
            <v>N</v>
          </cell>
          <cell r="G606">
            <v>343003.83899999992</v>
          </cell>
        </row>
        <row r="607">
          <cell r="B607" t="str">
            <v>108915</v>
          </cell>
          <cell r="C607" t="str">
            <v>MONTE ALTO ISD</v>
          </cell>
          <cell r="D607">
            <v>567.42899999999997</v>
          </cell>
          <cell r="E607">
            <v>2007</v>
          </cell>
          <cell r="F607" t="str">
            <v>N</v>
          </cell>
          <cell r="G607">
            <v>343003.83899999992</v>
          </cell>
        </row>
        <row r="608">
          <cell r="B608" t="str">
            <v>108916</v>
          </cell>
          <cell r="C608" t="str">
            <v>VALLEY VIEW ISD</v>
          </cell>
          <cell r="D608">
            <v>3819.4989999999998</v>
          </cell>
          <cell r="E608">
            <v>2007</v>
          </cell>
          <cell r="F608" t="str">
            <v>N</v>
          </cell>
          <cell r="G608">
            <v>343003.83899999992</v>
          </cell>
        </row>
        <row r="609">
          <cell r="B609" t="str">
            <v>108917</v>
          </cell>
          <cell r="C609" t="str">
            <v>EVINS REGIONAL JUVENILE CENTER</v>
          </cell>
          <cell r="D609">
            <v>176.92500000000001</v>
          </cell>
          <cell r="E609">
            <v>2007</v>
          </cell>
          <cell r="F609" t="str">
            <v>N</v>
          </cell>
          <cell r="G609">
            <v>343003.83899999992</v>
          </cell>
        </row>
        <row r="610">
          <cell r="B610" t="str">
            <v>109901</v>
          </cell>
          <cell r="C610" t="str">
            <v>ABBOTT ISD</v>
          </cell>
          <cell r="D610">
            <v>293.37</v>
          </cell>
          <cell r="E610">
            <v>2007</v>
          </cell>
          <cell r="F610" t="str">
            <v>N</v>
          </cell>
          <cell r="G610">
            <v>136448.69199999998</v>
          </cell>
        </row>
        <row r="611">
          <cell r="B611" t="str">
            <v>109902</v>
          </cell>
          <cell r="C611" t="str">
            <v>BYNUM ISD</v>
          </cell>
          <cell r="D611">
            <v>224.98500000000001</v>
          </cell>
          <cell r="E611">
            <v>2007</v>
          </cell>
          <cell r="F611" t="str">
            <v>N</v>
          </cell>
          <cell r="G611">
            <v>136448.69199999998</v>
          </cell>
        </row>
        <row r="612">
          <cell r="B612" t="str">
            <v>109903</v>
          </cell>
          <cell r="C612" t="str">
            <v>COVINGTON ISD</v>
          </cell>
          <cell r="D612">
            <v>251.81699999999998</v>
          </cell>
          <cell r="E612">
            <v>2007</v>
          </cell>
          <cell r="F612" t="str">
            <v>N</v>
          </cell>
          <cell r="G612">
            <v>136448.69199999998</v>
          </cell>
        </row>
        <row r="613">
          <cell r="B613" t="str">
            <v>109904</v>
          </cell>
          <cell r="C613" t="str">
            <v>HILLSBORO ISD</v>
          </cell>
          <cell r="D613">
            <v>1670.9829999999999</v>
          </cell>
          <cell r="E613">
            <v>2007</v>
          </cell>
          <cell r="F613" t="str">
            <v>N</v>
          </cell>
          <cell r="G613">
            <v>136448.69199999998</v>
          </cell>
        </row>
        <row r="614">
          <cell r="B614" t="str">
            <v>109905</v>
          </cell>
          <cell r="C614" t="str">
            <v>HUBBARD ISD</v>
          </cell>
          <cell r="D614">
            <v>409.14</v>
          </cell>
          <cell r="E614">
            <v>2007</v>
          </cell>
          <cell r="F614" t="str">
            <v>N</v>
          </cell>
          <cell r="G614">
            <v>136448.69199999998</v>
          </cell>
        </row>
        <row r="615">
          <cell r="B615" t="str">
            <v>109907</v>
          </cell>
          <cell r="C615" t="str">
            <v>ITASCA ISD</v>
          </cell>
          <cell r="D615">
            <v>622.34899999999993</v>
          </cell>
          <cell r="E615">
            <v>2007</v>
          </cell>
          <cell r="F615" t="str">
            <v>N</v>
          </cell>
          <cell r="G615">
            <v>136448.69199999998</v>
          </cell>
        </row>
        <row r="616">
          <cell r="B616" t="str">
            <v>109908</v>
          </cell>
          <cell r="C616" t="str">
            <v>MALONE ISD</v>
          </cell>
          <cell r="D616">
            <v>65.73</v>
          </cell>
          <cell r="E616">
            <v>2007</v>
          </cell>
          <cell r="F616" t="str">
            <v>N</v>
          </cell>
          <cell r="G616">
            <v>136448.69199999998</v>
          </cell>
        </row>
        <row r="617">
          <cell r="B617" t="str">
            <v>109910</v>
          </cell>
          <cell r="C617" t="str">
            <v>MOUNT CALM ISD</v>
          </cell>
          <cell r="D617">
            <v>98.533999999999992</v>
          </cell>
          <cell r="E617">
            <v>2007</v>
          </cell>
          <cell r="F617" t="str">
            <v>N</v>
          </cell>
          <cell r="G617">
            <v>136448.69199999998</v>
          </cell>
        </row>
        <row r="618">
          <cell r="B618" t="str">
            <v>109911</v>
          </cell>
          <cell r="C618" t="str">
            <v>WHITNEY ISD</v>
          </cell>
          <cell r="D618">
            <v>1453.367</v>
          </cell>
          <cell r="E618">
            <v>2007</v>
          </cell>
          <cell r="F618" t="str">
            <v>N</v>
          </cell>
          <cell r="G618">
            <v>136448.69199999998</v>
          </cell>
        </row>
        <row r="619">
          <cell r="B619" t="str">
            <v>109912</v>
          </cell>
          <cell r="C619" t="str">
            <v>AQUILLA ISD</v>
          </cell>
          <cell r="D619">
            <v>196.13399999999999</v>
          </cell>
          <cell r="E619">
            <v>2007</v>
          </cell>
          <cell r="F619" t="str">
            <v>N</v>
          </cell>
          <cell r="G619">
            <v>136448.69199999998</v>
          </cell>
        </row>
        <row r="620">
          <cell r="B620" t="str">
            <v>109913</v>
          </cell>
          <cell r="C620" t="str">
            <v>BLUM ISD</v>
          </cell>
          <cell r="D620">
            <v>322.91299999999995</v>
          </cell>
          <cell r="E620">
            <v>2007</v>
          </cell>
          <cell r="F620" t="str">
            <v>N</v>
          </cell>
          <cell r="G620">
            <v>136448.69199999998</v>
          </cell>
        </row>
        <row r="621">
          <cell r="B621" t="str">
            <v>109914</v>
          </cell>
          <cell r="C621" t="str">
            <v>PENELOPE ISD</v>
          </cell>
          <cell r="D621">
            <v>175.96</v>
          </cell>
          <cell r="E621">
            <v>2007</v>
          </cell>
          <cell r="F621" t="str">
            <v>N</v>
          </cell>
          <cell r="G621">
            <v>136448.69199999998</v>
          </cell>
        </row>
        <row r="622">
          <cell r="B622" t="str">
            <v>110901</v>
          </cell>
          <cell r="C622" t="str">
            <v>ANTON ISD</v>
          </cell>
          <cell r="D622">
            <v>339.62899999999996</v>
          </cell>
          <cell r="E622">
            <v>2007</v>
          </cell>
          <cell r="F622" t="str">
            <v>N</v>
          </cell>
          <cell r="G622">
            <v>72089.289999999994</v>
          </cell>
        </row>
        <row r="623">
          <cell r="B623" t="str">
            <v>110902</v>
          </cell>
          <cell r="C623" t="str">
            <v>LEVELLAND ISD</v>
          </cell>
          <cell r="D623">
            <v>2723.2939999999999</v>
          </cell>
          <cell r="E623">
            <v>2007</v>
          </cell>
          <cell r="F623" t="str">
            <v>N</v>
          </cell>
          <cell r="G623">
            <v>72089.289999999994</v>
          </cell>
        </row>
        <row r="624">
          <cell r="B624" t="str">
            <v>110905</v>
          </cell>
          <cell r="C624" t="str">
            <v>ROPES ISD</v>
          </cell>
          <cell r="D624">
            <v>323.36099999999999</v>
          </cell>
          <cell r="E624">
            <v>2007</v>
          </cell>
          <cell r="F624" t="str">
            <v>N</v>
          </cell>
          <cell r="G624">
            <v>72089.289999999994</v>
          </cell>
        </row>
        <row r="625">
          <cell r="B625" t="str">
            <v>110906</v>
          </cell>
          <cell r="C625" t="str">
            <v>SMYER ISD</v>
          </cell>
          <cell r="D625">
            <v>350.32899999999995</v>
          </cell>
          <cell r="E625">
            <v>2007</v>
          </cell>
          <cell r="F625" t="str">
            <v>N</v>
          </cell>
          <cell r="G625">
            <v>72089.289999999994</v>
          </cell>
        </row>
        <row r="626">
          <cell r="B626" t="str">
            <v>110907</v>
          </cell>
          <cell r="C626" t="str">
            <v>SUNDOWN ISD</v>
          </cell>
          <cell r="D626">
            <v>521.4609999999999</v>
          </cell>
          <cell r="E626">
            <v>2007</v>
          </cell>
          <cell r="F626" t="str">
            <v>N</v>
          </cell>
          <cell r="G626">
            <v>72089.289999999994</v>
          </cell>
        </row>
        <row r="627">
          <cell r="B627" t="str">
            <v>110908</v>
          </cell>
          <cell r="C627" t="str">
            <v>WHITHARRAL ISD</v>
          </cell>
          <cell r="D627">
            <v>178.34599999999998</v>
          </cell>
          <cell r="E627">
            <v>2007</v>
          </cell>
          <cell r="F627" t="str">
            <v>N</v>
          </cell>
          <cell r="G627">
            <v>72089.289999999994</v>
          </cell>
        </row>
        <row r="628">
          <cell r="B628" t="str">
            <v>111901</v>
          </cell>
          <cell r="C628" t="str">
            <v>GRANBURY ISD</v>
          </cell>
          <cell r="D628">
            <v>6336.9509999999991</v>
          </cell>
          <cell r="E628">
            <v>2007</v>
          </cell>
          <cell r="F628" t="str">
            <v>N</v>
          </cell>
          <cell r="G628">
            <v>464482.81900000008</v>
          </cell>
        </row>
        <row r="629">
          <cell r="B629" t="str">
            <v>111902</v>
          </cell>
          <cell r="C629" t="str">
            <v>LIPAN ISD</v>
          </cell>
          <cell r="D629">
            <v>267.71899999999999</v>
          </cell>
          <cell r="E629">
            <v>2007</v>
          </cell>
          <cell r="F629" t="str">
            <v>N</v>
          </cell>
          <cell r="G629">
            <v>464482.81900000008</v>
          </cell>
        </row>
        <row r="630">
          <cell r="B630" t="str">
            <v>111903</v>
          </cell>
          <cell r="C630" t="str">
            <v>TOLAR ISD</v>
          </cell>
          <cell r="D630">
            <v>579.90199999999993</v>
          </cell>
          <cell r="E630">
            <v>2007</v>
          </cell>
          <cell r="F630" t="str">
            <v>N</v>
          </cell>
          <cell r="G630">
            <v>464482.81900000008</v>
          </cell>
        </row>
        <row r="631">
          <cell r="B631" t="str">
            <v>112901</v>
          </cell>
          <cell r="C631" t="str">
            <v>SULPHUR SPRINGS ISD</v>
          </cell>
          <cell r="D631">
            <v>3834.5549999999998</v>
          </cell>
          <cell r="E631">
            <v>2007</v>
          </cell>
          <cell r="F631" t="str">
            <v>N</v>
          </cell>
          <cell r="G631">
            <v>52660.170999999995</v>
          </cell>
        </row>
        <row r="632">
          <cell r="B632" t="str">
            <v>112905</v>
          </cell>
          <cell r="C632" t="str">
            <v>CUMBY ISD</v>
          </cell>
          <cell r="D632">
            <v>385.10399999999998</v>
          </cell>
          <cell r="E632">
            <v>2007</v>
          </cell>
          <cell r="F632" t="str">
            <v>N</v>
          </cell>
          <cell r="G632">
            <v>52660.170999999995</v>
          </cell>
        </row>
        <row r="633">
          <cell r="B633" t="str">
            <v>112906</v>
          </cell>
          <cell r="C633" t="str">
            <v>NORTH HOPKINS ISD</v>
          </cell>
          <cell r="D633">
            <v>414.62399999999997</v>
          </cell>
          <cell r="E633">
            <v>2007</v>
          </cell>
          <cell r="F633" t="str">
            <v>N</v>
          </cell>
          <cell r="G633">
            <v>52660.170999999995</v>
          </cell>
        </row>
        <row r="634">
          <cell r="B634" t="str">
            <v>112907</v>
          </cell>
          <cell r="C634" t="str">
            <v>MILLER GROVE ISD</v>
          </cell>
          <cell r="D634">
            <v>206.267</v>
          </cell>
          <cell r="E634">
            <v>2007</v>
          </cell>
          <cell r="F634" t="str">
            <v>N</v>
          </cell>
          <cell r="G634">
            <v>52660.170999999995</v>
          </cell>
        </row>
        <row r="635">
          <cell r="B635" t="str">
            <v>112908</v>
          </cell>
          <cell r="C635" t="str">
            <v>COMO-PICKTON CISD</v>
          </cell>
          <cell r="D635">
            <v>808.32</v>
          </cell>
          <cell r="E635">
            <v>2007</v>
          </cell>
          <cell r="F635" t="str">
            <v>N</v>
          </cell>
          <cell r="G635">
            <v>52660.170999999995</v>
          </cell>
        </row>
        <row r="636">
          <cell r="B636" t="str">
            <v>112909</v>
          </cell>
          <cell r="C636" t="str">
            <v>SALTILLO ISD</v>
          </cell>
          <cell r="D636">
            <v>238.37199999999999</v>
          </cell>
          <cell r="E636">
            <v>2007</v>
          </cell>
          <cell r="F636" t="str">
            <v>N</v>
          </cell>
          <cell r="G636">
            <v>52660.170999999995</v>
          </cell>
        </row>
        <row r="637">
          <cell r="B637" t="str">
            <v>112910</v>
          </cell>
          <cell r="C637" t="str">
            <v>SULPHUR BLUFF ISD</v>
          </cell>
          <cell r="D637">
            <v>219.11399999999998</v>
          </cell>
          <cell r="E637">
            <v>2007</v>
          </cell>
          <cell r="F637" t="str">
            <v>N</v>
          </cell>
          <cell r="G637">
            <v>52660.170999999995</v>
          </cell>
        </row>
        <row r="638">
          <cell r="B638" t="str">
            <v>113901</v>
          </cell>
          <cell r="C638" t="str">
            <v>CROCKETT ISD</v>
          </cell>
          <cell r="D638">
            <v>1389.1559999999999</v>
          </cell>
          <cell r="E638">
            <v>2007</v>
          </cell>
          <cell r="F638" t="str">
            <v>N</v>
          </cell>
          <cell r="G638">
            <v>145717.97399999999</v>
          </cell>
        </row>
        <row r="639">
          <cell r="B639" t="str">
            <v>113902</v>
          </cell>
          <cell r="C639" t="str">
            <v>GRAPELAND ISD</v>
          </cell>
          <cell r="D639">
            <v>469.77799999999996</v>
          </cell>
          <cell r="E639">
            <v>2007</v>
          </cell>
          <cell r="F639" t="str">
            <v>N</v>
          </cell>
          <cell r="G639">
            <v>145717.97399999999</v>
          </cell>
        </row>
        <row r="640">
          <cell r="B640" t="str">
            <v>113903</v>
          </cell>
          <cell r="C640" t="str">
            <v>LOVELADY ISD</v>
          </cell>
          <cell r="D640">
            <v>517.66099999999994</v>
          </cell>
          <cell r="E640">
            <v>2007</v>
          </cell>
          <cell r="F640" t="str">
            <v>N</v>
          </cell>
          <cell r="G640">
            <v>145717.97399999999</v>
          </cell>
        </row>
        <row r="641">
          <cell r="B641" t="str">
            <v>113904</v>
          </cell>
          <cell r="C641" t="str">
            <v>CROCKETT STATE SCHOOL</v>
          </cell>
          <cell r="D641">
            <v>248.36699999999999</v>
          </cell>
          <cell r="E641">
            <v>2007</v>
          </cell>
          <cell r="F641" t="str">
            <v>N</v>
          </cell>
          <cell r="G641">
            <v>145717.97399999999</v>
          </cell>
        </row>
        <row r="642">
          <cell r="B642" t="str">
            <v>113905</v>
          </cell>
          <cell r="C642" t="str">
            <v>LATEXO ISD</v>
          </cell>
          <cell r="D642">
            <v>431.40299999999996</v>
          </cell>
          <cell r="E642">
            <v>2007</v>
          </cell>
          <cell r="F642" t="str">
            <v>N</v>
          </cell>
          <cell r="G642">
            <v>145717.97399999999</v>
          </cell>
        </row>
        <row r="643">
          <cell r="B643" t="str">
            <v>113906</v>
          </cell>
          <cell r="C643" t="str">
            <v>KENNARD ISD</v>
          </cell>
          <cell r="D643">
            <v>308.01399999999995</v>
          </cell>
          <cell r="E643">
            <v>2007</v>
          </cell>
          <cell r="F643" t="str">
            <v>N</v>
          </cell>
          <cell r="G643">
            <v>145717.97399999999</v>
          </cell>
        </row>
        <row r="644">
          <cell r="B644" t="str">
            <v>114901</v>
          </cell>
          <cell r="C644" t="str">
            <v>BIG SPRING ISD</v>
          </cell>
          <cell r="D644">
            <v>3555.3429999999998</v>
          </cell>
          <cell r="E644">
            <v>2007</v>
          </cell>
          <cell r="F644" t="str">
            <v>N</v>
          </cell>
          <cell r="G644">
            <v>69119.320000000007</v>
          </cell>
        </row>
        <row r="645">
          <cell r="B645" t="str">
            <v>114902</v>
          </cell>
          <cell r="C645" t="str">
            <v>COAHOMA ISD</v>
          </cell>
          <cell r="D645">
            <v>738.06899999999996</v>
          </cell>
          <cell r="E645">
            <v>2007</v>
          </cell>
          <cell r="F645" t="str">
            <v>N</v>
          </cell>
          <cell r="G645">
            <v>69119.320000000007</v>
          </cell>
        </row>
        <row r="646">
          <cell r="B646" t="str">
            <v>114904</v>
          </cell>
          <cell r="C646" t="str">
            <v>FORSAN ISD</v>
          </cell>
          <cell r="D646">
            <v>651.21500000000003</v>
          </cell>
          <cell r="E646">
            <v>2007</v>
          </cell>
          <cell r="F646" t="str">
            <v>N</v>
          </cell>
          <cell r="G646">
            <v>69119.320000000007</v>
          </cell>
        </row>
        <row r="647">
          <cell r="B647" t="str">
            <v>115901</v>
          </cell>
          <cell r="C647" t="str">
            <v>FT HANCOCK ISD</v>
          </cell>
          <cell r="D647">
            <v>512.63499999999999</v>
          </cell>
          <cell r="E647">
            <v>2007</v>
          </cell>
          <cell r="F647" t="str">
            <v>N</v>
          </cell>
          <cell r="G647">
            <v>160273.14799999999</v>
          </cell>
        </row>
        <row r="648">
          <cell r="B648" t="str">
            <v>115902</v>
          </cell>
          <cell r="C648" t="str">
            <v>SIERRA BLANCA ISD</v>
          </cell>
          <cell r="D648">
            <v>143.07799999999997</v>
          </cell>
          <cell r="E648">
            <v>2007</v>
          </cell>
          <cell r="F648" t="str">
            <v>N</v>
          </cell>
          <cell r="G648">
            <v>160273.14799999999</v>
          </cell>
        </row>
        <row r="649">
          <cell r="B649" t="str">
            <v>115903</v>
          </cell>
          <cell r="C649" t="str">
            <v>DELL CITY ISD</v>
          </cell>
          <cell r="D649">
            <v>93.095999999999989</v>
          </cell>
          <cell r="E649">
            <v>2007</v>
          </cell>
          <cell r="F649" t="str">
            <v>N</v>
          </cell>
          <cell r="G649">
            <v>160273.14799999999</v>
          </cell>
        </row>
        <row r="650">
          <cell r="B650" t="str">
            <v>116801</v>
          </cell>
          <cell r="C650" t="str">
            <v>PHOENIX CHARTER SCHOOL</v>
          </cell>
          <cell r="D650">
            <v>344.95599999999996</v>
          </cell>
          <cell r="E650">
            <v>2007</v>
          </cell>
          <cell r="F650" t="str">
            <v>Y</v>
          </cell>
          <cell r="G650">
            <v>648111.80300000007</v>
          </cell>
        </row>
        <row r="651">
          <cell r="B651" t="str">
            <v>116901</v>
          </cell>
          <cell r="C651" t="str">
            <v>CADDO MILLS ISD</v>
          </cell>
          <cell r="D651">
            <v>1280.575</v>
          </cell>
          <cell r="E651">
            <v>2007</v>
          </cell>
          <cell r="F651" t="str">
            <v>N</v>
          </cell>
          <cell r="G651">
            <v>648111.80300000007</v>
          </cell>
        </row>
        <row r="652">
          <cell r="B652" t="str">
            <v>116902</v>
          </cell>
          <cell r="C652" t="str">
            <v>CELESTE ISD</v>
          </cell>
          <cell r="D652">
            <v>480.01799999999997</v>
          </cell>
          <cell r="E652">
            <v>2007</v>
          </cell>
          <cell r="F652" t="str">
            <v>N</v>
          </cell>
          <cell r="G652">
            <v>648111.80300000007</v>
          </cell>
        </row>
        <row r="653">
          <cell r="B653" t="str">
            <v>116903</v>
          </cell>
          <cell r="C653" t="str">
            <v>COMMERCE ISD</v>
          </cell>
          <cell r="D653">
            <v>1551.4749999999999</v>
          </cell>
          <cell r="E653">
            <v>2007</v>
          </cell>
          <cell r="F653" t="str">
            <v>N</v>
          </cell>
          <cell r="G653">
            <v>648111.80300000007</v>
          </cell>
        </row>
        <row r="654">
          <cell r="B654" t="str">
            <v>116905</v>
          </cell>
          <cell r="C654" t="str">
            <v>GREENVILLE ISD</v>
          </cell>
          <cell r="D654">
            <v>4646.5619999999999</v>
          </cell>
          <cell r="E654">
            <v>2007</v>
          </cell>
          <cell r="F654" t="str">
            <v>N</v>
          </cell>
          <cell r="G654">
            <v>648111.80300000007</v>
          </cell>
        </row>
        <row r="655">
          <cell r="B655" t="str">
            <v>116906</v>
          </cell>
          <cell r="C655" t="str">
            <v>LONE OAK ISD</v>
          </cell>
          <cell r="D655">
            <v>854.14799999999991</v>
          </cell>
          <cell r="E655">
            <v>2007</v>
          </cell>
          <cell r="F655" t="str">
            <v>N</v>
          </cell>
          <cell r="G655">
            <v>648111.80300000007</v>
          </cell>
        </row>
        <row r="656">
          <cell r="B656" t="str">
            <v>116908</v>
          </cell>
          <cell r="C656" t="str">
            <v>QUINLAN ISD</v>
          </cell>
          <cell r="D656">
            <v>2442.1119999999996</v>
          </cell>
          <cell r="E656">
            <v>2007</v>
          </cell>
          <cell r="F656" t="str">
            <v>N</v>
          </cell>
          <cell r="G656">
            <v>648111.80300000007</v>
          </cell>
        </row>
        <row r="657">
          <cell r="B657" t="str">
            <v>116909</v>
          </cell>
          <cell r="C657" t="str">
            <v>WOLFE CITY ISD</v>
          </cell>
          <cell r="D657">
            <v>575.27599999999995</v>
          </cell>
          <cell r="E657">
            <v>2007</v>
          </cell>
          <cell r="F657" t="str">
            <v>N</v>
          </cell>
          <cell r="G657">
            <v>648111.80300000007</v>
          </cell>
        </row>
        <row r="658">
          <cell r="B658" t="str">
            <v>116910</v>
          </cell>
          <cell r="C658" t="str">
            <v>CAMPBELL ISD</v>
          </cell>
          <cell r="D658">
            <v>335.214</v>
          </cell>
          <cell r="E658">
            <v>2007</v>
          </cell>
          <cell r="F658" t="str">
            <v>N</v>
          </cell>
          <cell r="G658">
            <v>648111.80300000007</v>
          </cell>
        </row>
        <row r="659">
          <cell r="B659" t="str">
            <v>116915</v>
          </cell>
          <cell r="C659" t="str">
            <v>BLAND ISD</v>
          </cell>
          <cell r="D659">
            <v>527.91999999999996</v>
          </cell>
          <cell r="E659">
            <v>2007</v>
          </cell>
          <cell r="F659" t="str">
            <v>N</v>
          </cell>
          <cell r="G659">
            <v>648111.80300000007</v>
          </cell>
        </row>
        <row r="660">
          <cell r="B660" t="str">
            <v>116916</v>
          </cell>
          <cell r="C660" t="str">
            <v>BOLES ISD</v>
          </cell>
          <cell r="D660">
            <v>472.09399999999999</v>
          </cell>
          <cell r="E660">
            <v>2007</v>
          </cell>
          <cell r="F660" t="str">
            <v>N</v>
          </cell>
          <cell r="G660">
            <v>648111.80300000007</v>
          </cell>
        </row>
        <row r="661">
          <cell r="B661" t="str">
            <v>117901</v>
          </cell>
          <cell r="C661" t="str">
            <v>BORGER ISD</v>
          </cell>
          <cell r="D661">
            <v>2571.0089999999996</v>
          </cell>
          <cell r="E661">
            <v>2007</v>
          </cell>
          <cell r="F661" t="str">
            <v>N</v>
          </cell>
          <cell r="G661">
            <v>73161.582999999984</v>
          </cell>
        </row>
        <row r="662">
          <cell r="B662" t="str">
            <v>117903</v>
          </cell>
          <cell r="C662" t="str">
            <v>SANFORD-FRITCH ISD</v>
          </cell>
          <cell r="D662">
            <v>807.99899999999991</v>
          </cell>
          <cell r="E662">
            <v>2007</v>
          </cell>
          <cell r="F662" t="str">
            <v>N</v>
          </cell>
          <cell r="G662">
            <v>73161.582999999984</v>
          </cell>
        </row>
        <row r="663">
          <cell r="B663" t="str">
            <v>117904</v>
          </cell>
          <cell r="C663" t="str">
            <v>PLEMONS-STINNETT-PHILLIPS CISD</v>
          </cell>
          <cell r="D663">
            <v>537.29699999999991</v>
          </cell>
          <cell r="E663">
            <v>2007</v>
          </cell>
          <cell r="F663" t="str">
            <v>N</v>
          </cell>
          <cell r="G663">
            <v>73161.582999999984</v>
          </cell>
        </row>
        <row r="664">
          <cell r="B664" t="str">
            <v>117907</v>
          </cell>
          <cell r="C664" t="str">
            <v>SPRING CREEK ISD</v>
          </cell>
          <cell r="D664">
            <v>88.812999999999988</v>
          </cell>
          <cell r="E664">
            <v>2007</v>
          </cell>
          <cell r="F664" t="str">
            <v>N</v>
          </cell>
          <cell r="G664">
            <v>73161.582999999984</v>
          </cell>
        </row>
        <row r="665">
          <cell r="B665" t="str">
            <v>118902</v>
          </cell>
          <cell r="C665" t="str">
            <v>IRION COUNTY ISD</v>
          </cell>
          <cell r="D665">
            <v>341.47699999999998</v>
          </cell>
          <cell r="E665">
            <v>2007</v>
          </cell>
          <cell r="F665" t="str">
            <v>N</v>
          </cell>
          <cell r="G665">
            <v>45387.28</v>
          </cell>
        </row>
        <row r="666">
          <cell r="B666" t="str">
            <v>119901</v>
          </cell>
          <cell r="C666" t="str">
            <v>BRYSON ISD</v>
          </cell>
          <cell r="D666">
            <v>247.03699999999998</v>
          </cell>
          <cell r="E666">
            <v>2007</v>
          </cell>
          <cell r="F666" t="str">
            <v>N</v>
          </cell>
          <cell r="G666">
            <v>36686.667000000009</v>
          </cell>
        </row>
        <row r="667">
          <cell r="B667" t="str">
            <v>119902</v>
          </cell>
          <cell r="C667" t="str">
            <v>JACKSBORO ISD</v>
          </cell>
          <cell r="D667">
            <v>909.95</v>
          </cell>
          <cell r="E667">
            <v>2007</v>
          </cell>
          <cell r="F667" t="str">
            <v>N</v>
          </cell>
          <cell r="G667">
            <v>36686.667000000009</v>
          </cell>
        </row>
        <row r="668">
          <cell r="B668" t="str">
            <v>119903</v>
          </cell>
          <cell r="C668" t="str">
            <v>PERRIN-WHITT CISD</v>
          </cell>
          <cell r="D668">
            <v>366.31699999999995</v>
          </cell>
          <cell r="E668">
            <v>2007</v>
          </cell>
          <cell r="F668" t="str">
            <v>N</v>
          </cell>
          <cell r="G668">
            <v>36686.667000000009</v>
          </cell>
        </row>
        <row r="669">
          <cell r="B669" t="str">
            <v>120901</v>
          </cell>
          <cell r="C669" t="str">
            <v>EDNA ISD</v>
          </cell>
          <cell r="D669">
            <v>1370.5529999999999</v>
          </cell>
          <cell r="E669">
            <v>2007</v>
          </cell>
          <cell r="F669" t="str">
            <v>N</v>
          </cell>
          <cell r="G669">
            <v>49104.376999999993</v>
          </cell>
        </row>
        <row r="670">
          <cell r="B670" t="str">
            <v>120902</v>
          </cell>
          <cell r="C670" t="str">
            <v>GANADO ISD</v>
          </cell>
          <cell r="D670">
            <v>615.05599999999993</v>
          </cell>
          <cell r="E670">
            <v>2007</v>
          </cell>
          <cell r="F670" t="str">
            <v>N</v>
          </cell>
          <cell r="G670">
            <v>49104.376999999993</v>
          </cell>
        </row>
        <row r="671">
          <cell r="B671" t="str">
            <v>120905</v>
          </cell>
          <cell r="C671" t="str">
            <v>INDUSTRIAL ISD</v>
          </cell>
          <cell r="D671">
            <v>976.13</v>
          </cell>
          <cell r="E671">
            <v>2007</v>
          </cell>
          <cell r="F671" t="str">
            <v>N</v>
          </cell>
          <cell r="G671">
            <v>49104.376999999993</v>
          </cell>
        </row>
        <row r="672">
          <cell r="B672" t="str">
            <v>121902</v>
          </cell>
          <cell r="C672" t="str">
            <v>BROOKELAND ISD</v>
          </cell>
          <cell r="D672">
            <v>311.33999999999997</v>
          </cell>
          <cell r="E672">
            <v>2007</v>
          </cell>
          <cell r="F672" t="str">
            <v>N</v>
          </cell>
          <cell r="G672">
            <v>74531.391999999963</v>
          </cell>
        </row>
        <row r="673">
          <cell r="B673" t="str">
            <v>121903</v>
          </cell>
          <cell r="C673" t="str">
            <v>BUNA ISD</v>
          </cell>
          <cell r="D673">
            <v>1384.7349999999999</v>
          </cell>
          <cell r="E673">
            <v>2007</v>
          </cell>
          <cell r="F673" t="str">
            <v>N</v>
          </cell>
          <cell r="G673">
            <v>74531.391999999963</v>
          </cell>
        </row>
        <row r="674">
          <cell r="B674" t="str">
            <v>121904</v>
          </cell>
          <cell r="C674" t="str">
            <v>JASPER ISD</v>
          </cell>
          <cell r="D674">
            <v>2670.9549999999999</v>
          </cell>
          <cell r="E674">
            <v>2007</v>
          </cell>
          <cell r="F674" t="str">
            <v>N</v>
          </cell>
          <cell r="G674">
            <v>74531.391999999963</v>
          </cell>
        </row>
        <row r="675">
          <cell r="B675" t="str">
            <v>121905</v>
          </cell>
          <cell r="C675" t="str">
            <v>KIRBYVILLE CISD</v>
          </cell>
          <cell r="D675">
            <v>1353.7829999999999</v>
          </cell>
          <cell r="E675">
            <v>2007</v>
          </cell>
          <cell r="F675" t="str">
            <v>N</v>
          </cell>
          <cell r="G675">
            <v>74531.391999999963</v>
          </cell>
        </row>
        <row r="676">
          <cell r="B676" t="str">
            <v>121906</v>
          </cell>
          <cell r="C676" t="str">
            <v>EVADALE ISD</v>
          </cell>
          <cell r="D676">
            <v>416.642</v>
          </cell>
          <cell r="E676">
            <v>2007</v>
          </cell>
          <cell r="F676" t="str">
            <v>N</v>
          </cell>
          <cell r="G676">
            <v>74531.391999999963</v>
          </cell>
        </row>
        <row r="677">
          <cell r="B677" t="str">
            <v>122901</v>
          </cell>
          <cell r="C677" t="str">
            <v>FT DAVIS ISD</v>
          </cell>
          <cell r="D677">
            <v>330.35199999999998</v>
          </cell>
          <cell r="E677">
            <v>2007</v>
          </cell>
          <cell r="F677" t="str">
            <v>N</v>
          </cell>
          <cell r="G677">
            <v>69119.320000000007</v>
          </cell>
        </row>
        <row r="678">
          <cell r="B678" t="str">
            <v>122902</v>
          </cell>
          <cell r="C678" t="str">
            <v>VALENTINE ISD</v>
          </cell>
          <cell r="D678">
            <v>48.733999999999995</v>
          </cell>
          <cell r="E678">
            <v>2007</v>
          </cell>
          <cell r="F678" t="str">
            <v>N</v>
          </cell>
          <cell r="G678">
            <v>69119.320000000007</v>
          </cell>
        </row>
        <row r="679">
          <cell r="B679" t="str">
            <v>123503</v>
          </cell>
          <cell r="C679" t="str">
            <v>TEXAS ACADEMY OF LEADERSHIP IN</v>
          </cell>
          <cell r="D679">
            <v>65.646999999999991</v>
          </cell>
          <cell r="E679">
            <v>2007</v>
          </cell>
          <cell r="F679" t="str">
            <v>N</v>
          </cell>
          <cell r="G679">
            <v>74531.391999999963</v>
          </cell>
        </row>
        <row r="680">
          <cell r="B680" t="str">
            <v>123801</v>
          </cell>
          <cell r="C680" t="str">
            <v>ACADEMY OF BEAUMONT</v>
          </cell>
          <cell r="D680">
            <v>252.59199999999998</v>
          </cell>
          <cell r="E680">
            <v>2007</v>
          </cell>
          <cell r="F680" t="str">
            <v>Y</v>
          </cell>
          <cell r="G680">
            <v>74531.391999999963</v>
          </cell>
        </row>
        <row r="681">
          <cell r="B681" t="str">
            <v>123803</v>
          </cell>
          <cell r="C681" t="str">
            <v>TEKOA ACADEMY OF ACCELERATED S</v>
          </cell>
          <cell r="D681">
            <v>283.11599999999999</v>
          </cell>
          <cell r="E681">
            <v>2007</v>
          </cell>
          <cell r="F681" t="str">
            <v>Y</v>
          </cell>
          <cell r="G681">
            <v>74531.391999999963</v>
          </cell>
        </row>
        <row r="682">
          <cell r="B682" t="str">
            <v>123804</v>
          </cell>
          <cell r="C682" t="str">
            <v>RICHARD MILBURN ACADEMY (BEAUM</v>
          </cell>
          <cell r="D682">
            <v>161.45299999999997</v>
          </cell>
          <cell r="E682">
            <v>2007</v>
          </cell>
          <cell r="F682" t="str">
            <v>Y</v>
          </cell>
          <cell r="G682">
            <v>74531.391999999963</v>
          </cell>
        </row>
        <row r="683">
          <cell r="B683" t="str">
            <v>123805</v>
          </cell>
          <cell r="C683" t="str">
            <v>EHRHART SCHOOL</v>
          </cell>
          <cell r="D683">
            <v>165.36</v>
          </cell>
          <cell r="E683">
            <v>2007</v>
          </cell>
          <cell r="F683" t="str">
            <v>Y</v>
          </cell>
          <cell r="G683">
            <v>74531.391999999963</v>
          </cell>
        </row>
        <row r="684">
          <cell r="B684" t="str">
            <v>123905</v>
          </cell>
          <cell r="C684" t="str">
            <v>NEDERLAND ISD</v>
          </cell>
          <cell r="D684">
            <v>4732.8509999999997</v>
          </cell>
          <cell r="E684">
            <v>2007</v>
          </cell>
          <cell r="F684" t="str">
            <v>N</v>
          </cell>
          <cell r="G684">
            <v>74531.391999999963</v>
          </cell>
        </row>
        <row r="685">
          <cell r="B685" t="str">
            <v>123907</v>
          </cell>
          <cell r="C685" t="str">
            <v>PORT ARTHUR ISD</v>
          </cell>
          <cell r="D685">
            <v>8334.2979999999989</v>
          </cell>
          <cell r="E685">
            <v>2007</v>
          </cell>
          <cell r="F685" t="str">
            <v>N</v>
          </cell>
          <cell r="G685">
            <v>74531.391999999963</v>
          </cell>
        </row>
        <row r="686">
          <cell r="B686" t="str">
            <v>123908</v>
          </cell>
          <cell r="C686" t="str">
            <v>PORT NECHES-GROVES ISD</v>
          </cell>
          <cell r="D686">
            <v>4346.4549999999999</v>
          </cell>
          <cell r="E686">
            <v>2007</v>
          </cell>
          <cell r="F686" t="str">
            <v>N</v>
          </cell>
          <cell r="G686">
            <v>74531.391999999963</v>
          </cell>
        </row>
        <row r="687">
          <cell r="B687" t="str">
            <v>123910</v>
          </cell>
          <cell r="C687" t="str">
            <v>BEAUMONT ISD</v>
          </cell>
          <cell r="D687">
            <v>17888.948999999997</v>
          </cell>
          <cell r="E687">
            <v>2007</v>
          </cell>
          <cell r="F687" t="str">
            <v>N</v>
          </cell>
          <cell r="G687">
            <v>74531.391999999963</v>
          </cell>
        </row>
        <row r="688">
          <cell r="B688" t="str">
            <v>123913</v>
          </cell>
          <cell r="C688" t="str">
            <v>SABINE PASS ISD</v>
          </cell>
          <cell r="D688">
            <v>232.91199999999998</v>
          </cell>
          <cell r="E688">
            <v>2007</v>
          </cell>
          <cell r="F688" t="str">
            <v>N</v>
          </cell>
          <cell r="G688">
            <v>74531.391999999963</v>
          </cell>
        </row>
        <row r="689">
          <cell r="B689" t="str">
            <v>123914</v>
          </cell>
          <cell r="C689" t="str">
            <v>HAMSHIRE-FANNETT ISD</v>
          </cell>
          <cell r="D689">
            <v>1680.9169999999999</v>
          </cell>
          <cell r="E689">
            <v>2007</v>
          </cell>
          <cell r="F689" t="str">
            <v>N</v>
          </cell>
          <cell r="G689">
            <v>74531.391999999963</v>
          </cell>
        </row>
        <row r="690">
          <cell r="B690" t="str">
            <v>123915</v>
          </cell>
          <cell r="C690" t="str">
            <v>AL PRICE STATE JUVENILE CORREC</v>
          </cell>
          <cell r="D690">
            <v>297.90099999999995</v>
          </cell>
          <cell r="E690">
            <v>2007</v>
          </cell>
          <cell r="F690" t="str">
            <v>N</v>
          </cell>
          <cell r="G690">
            <v>74531.391999999963</v>
          </cell>
        </row>
        <row r="691">
          <cell r="B691" t="str">
            <v>124901</v>
          </cell>
          <cell r="C691" t="str">
            <v>JIM HOGG COUNTY ISD</v>
          </cell>
          <cell r="D691">
            <v>983.93099999999993</v>
          </cell>
          <cell r="E691">
            <v>2007</v>
          </cell>
          <cell r="F691" t="str">
            <v>N</v>
          </cell>
          <cell r="G691">
            <v>343003.83899999992</v>
          </cell>
        </row>
        <row r="692">
          <cell r="B692" t="str">
            <v>125901</v>
          </cell>
          <cell r="C692" t="str">
            <v>ALICE ISD</v>
          </cell>
          <cell r="D692">
            <v>4974.3379999999997</v>
          </cell>
          <cell r="E692">
            <v>2007</v>
          </cell>
          <cell r="F692" t="str">
            <v>N</v>
          </cell>
          <cell r="G692">
            <v>97509.47199999998</v>
          </cell>
        </row>
        <row r="693">
          <cell r="B693" t="str">
            <v>125902</v>
          </cell>
          <cell r="C693" t="str">
            <v>BEN BOLT-PALITO BLANCO ISD</v>
          </cell>
          <cell r="D693">
            <v>548.58799999999997</v>
          </cell>
          <cell r="E693">
            <v>2007</v>
          </cell>
          <cell r="F693" t="str">
            <v>N</v>
          </cell>
          <cell r="G693">
            <v>97509.47199999998</v>
          </cell>
        </row>
        <row r="694">
          <cell r="B694" t="str">
            <v>125903</v>
          </cell>
          <cell r="C694" t="str">
            <v>ORANGE GROVE ISD</v>
          </cell>
          <cell r="D694">
            <v>1620.991</v>
          </cell>
          <cell r="E694">
            <v>2007</v>
          </cell>
          <cell r="F694" t="str">
            <v>N</v>
          </cell>
          <cell r="G694">
            <v>97509.47199999998</v>
          </cell>
        </row>
        <row r="695">
          <cell r="B695" t="str">
            <v>125905</v>
          </cell>
          <cell r="C695" t="str">
            <v>PREMONT ISD</v>
          </cell>
          <cell r="D695">
            <v>712.5</v>
          </cell>
          <cell r="E695">
            <v>2007</v>
          </cell>
          <cell r="F695" t="str">
            <v>N</v>
          </cell>
          <cell r="G695">
            <v>97509.47199999998</v>
          </cell>
        </row>
        <row r="696">
          <cell r="B696" t="str">
            <v>125906</v>
          </cell>
          <cell r="C696" t="str">
            <v>LA GLORIA ISD</v>
          </cell>
          <cell r="D696">
            <v>91.805999999999997</v>
          </cell>
          <cell r="E696">
            <v>2007</v>
          </cell>
          <cell r="F696" t="str">
            <v>N</v>
          </cell>
          <cell r="G696">
            <v>97509.47199999998</v>
          </cell>
        </row>
        <row r="697">
          <cell r="B697" t="str">
            <v>126901</v>
          </cell>
          <cell r="C697" t="str">
            <v>ALVARADO ISD</v>
          </cell>
          <cell r="D697">
            <v>3058.57</v>
          </cell>
          <cell r="E697">
            <v>2007</v>
          </cell>
          <cell r="F697" t="str">
            <v>N</v>
          </cell>
          <cell r="G697">
            <v>464482.81900000008</v>
          </cell>
        </row>
        <row r="698">
          <cell r="B698" t="str">
            <v>126902</v>
          </cell>
          <cell r="C698" t="str">
            <v>BURLESON ISD</v>
          </cell>
          <cell r="D698">
            <v>8098.9449999999997</v>
          </cell>
          <cell r="E698">
            <v>2007</v>
          </cell>
          <cell r="F698" t="str">
            <v>N</v>
          </cell>
          <cell r="G698">
            <v>464482.81900000008</v>
          </cell>
        </row>
        <row r="699">
          <cell r="B699" t="str">
            <v>126903</v>
          </cell>
          <cell r="C699" t="str">
            <v>CLEBURNE ISD</v>
          </cell>
          <cell r="D699">
            <v>6104.741</v>
          </cell>
          <cell r="E699">
            <v>2007</v>
          </cell>
          <cell r="F699" t="str">
            <v>N</v>
          </cell>
          <cell r="G699">
            <v>464482.81900000008</v>
          </cell>
        </row>
        <row r="700">
          <cell r="B700" t="str">
            <v>126904</v>
          </cell>
          <cell r="C700" t="str">
            <v>GRANDVIEW ISD</v>
          </cell>
          <cell r="D700">
            <v>1055.7529999999999</v>
          </cell>
          <cell r="E700">
            <v>2007</v>
          </cell>
          <cell r="F700" t="str">
            <v>N</v>
          </cell>
          <cell r="G700">
            <v>464482.81900000008</v>
          </cell>
        </row>
        <row r="701">
          <cell r="B701" t="str">
            <v>126905</v>
          </cell>
          <cell r="C701" t="str">
            <v>JOSHUA ISD</v>
          </cell>
          <cell r="D701">
            <v>4187.7159999999994</v>
          </cell>
          <cell r="E701">
            <v>2007</v>
          </cell>
          <cell r="F701" t="str">
            <v>N</v>
          </cell>
          <cell r="G701">
            <v>464482.81900000008</v>
          </cell>
        </row>
        <row r="702">
          <cell r="B702" t="str">
            <v>126906</v>
          </cell>
          <cell r="C702" t="str">
            <v>KEENE ISD</v>
          </cell>
          <cell r="D702">
            <v>761.5089999999999</v>
          </cell>
          <cell r="E702">
            <v>2007</v>
          </cell>
          <cell r="F702" t="str">
            <v>N</v>
          </cell>
          <cell r="G702">
            <v>464482.81900000008</v>
          </cell>
        </row>
        <row r="703">
          <cell r="B703" t="str">
            <v>126907</v>
          </cell>
          <cell r="C703" t="str">
            <v>RIO VISTA ISD</v>
          </cell>
          <cell r="D703">
            <v>832.2</v>
          </cell>
          <cell r="E703">
            <v>2007</v>
          </cell>
          <cell r="F703" t="str">
            <v>N</v>
          </cell>
          <cell r="G703">
            <v>464482.81900000008</v>
          </cell>
        </row>
        <row r="704">
          <cell r="B704" t="str">
            <v>126908</v>
          </cell>
          <cell r="C704" t="str">
            <v>VENUS ISD</v>
          </cell>
          <cell r="D704">
            <v>1616.414</v>
          </cell>
          <cell r="E704">
            <v>2007</v>
          </cell>
          <cell r="F704" t="str">
            <v>N</v>
          </cell>
          <cell r="G704">
            <v>464482.81900000008</v>
          </cell>
        </row>
        <row r="705">
          <cell r="B705" t="str">
            <v>126911</v>
          </cell>
          <cell r="C705" t="str">
            <v>GODLEY ISD</v>
          </cell>
          <cell r="D705">
            <v>1387.3069999999998</v>
          </cell>
          <cell r="E705">
            <v>2007</v>
          </cell>
          <cell r="F705" t="str">
            <v>N</v>
          </cell>
          <cell r="G705">
            <v>464482.81900000008</v>
          </cell>
        </row>
        <row r="706">
          <cell r="B706" t="str">
            <v>127901</v>
          </cell>
          <cell r="C706" t="str">
            <v>ANSON ISD</v>
          </cell>
          <cell r="D706">
            <v>716.18299999999999</v>
          </cell>
          <cell r="E706">
            <v>2007</v>
          </cell>
          <cell r="F706" t="str">
            <v>N</v>
          </cell>
          <cell r="G706">
            <v>43251.841999999997</v>
          </cell>
        </row>
        <row r="707">
          <cell r="B707" t="str">
            <v>127903</v>
          </cell>
          <cell r="C707" t="str">
            <v>HAMLIN ISD</v>
          </cell>
          <cell r="D707">
            <v>453.15499999999997</v>
          </cell>
          <cell r="E707">
            <v>2007</v>
          </cell>
          <cell r="F707" t="str">
            <v>N</v>
          </cell>
          <cell r="G707">
            <v>43251.841999999997</v>
          </cell>
        </row>
        <row r="708">
          <cell r="B708" t="str">
            <v>127904</v>
          </cell>
          <cell r="C708" t="str">
            <v>HAWLEY ISD</v>
          </cell>
          <cell r="D708">
            <v>696.52099999999996</v>
          </cell>
          <cell r="E708">
            <v>2007</v>
          </cell>
          <cell r="F708" t="str">
            <v>N</v>
          </cell>
          <cell r="G708">
            <v>43251.841999999997</v>
          </cell>
        </row>
        <row r="709">
          <cell r="B709" t="str">
            <v>127905</v>
          </cell>
          <cell r="C709" t="str">
            <v>LUEDERS-AVOCA ISD</v>
          </cell>
          <cell r="D709">
            <v>106.72399999999999</v>
          </cell>
          <cell r="E709">
            <v>2007</v>
          </cell>
          <cell r="F709" t="str">
            <v>N</v>
          </cell>
          <cell r="G709">
            <v>43251.841999999997</v>
          </cell>
        </row>
        <row r="710">
          <cell r="B710" t="str">
            <v>127906</v>
          </cell>
          <cell r="C710" t="str">
            <v>STAMFORD ISD</v>
          </cell>
          <cell r="D710">
            <v>593.4129999999999</v>
          </cell>
          <cell r="E710">
            <v>2007</v>
          </cell>
          <cell r="F710" t="str">
            <v>N</v>
          </cell>
          <cell r="G710">
            <v>43251.841999999997</v>
          </cell>
        </row>
        <row r="711">
          <cell r="B711" t="str">
            <v>128901</v>
          </cell>
          <cell r="C711" t="str">
            <v>KARNES CITY ISD</v>
          </cell>
          <cell r="D711">
            <v>908.01599999999996</v>
          </cell>
          <cell r="E711">
            <v>2007</v>
          </cell>
          <cell r="F711" t="str">
            <v>N</v>
          </cell>
          <cell r="G711">
            <v>49104.376999999993</v>
          </cell>
        </row>
        <row r="712">
          <cell r="B712" t="str">
            <v>128902</v>
          </cell>
          <cell r="C712" t="str">
            <v>KENEDY ISD</v>
          </cell>
          <cell r="D712">
            <v>695.07399999999996</v>
          </cell>
          <cell r="E712">
            <v>2007</v>
          </cell>
          <cell r="F712" t="str">
            <v>N</v>
          </cell>
          <cell r="G712">
            <v>49104.376999999993</v>
          </cell>
        </row>
        <row r="713">
          <cell r="B713" t="str">
            <v>128903</v>
          </cell>
          <cell r="C713" t="str">
            <v>RUNGE ISD</v>
          </cell>
          <cell r="D713">
            <v>272.03399999999999</v>
          </cell>
          <cell r="E713">
            <v>2007</v>
          </cell>
          <cell r="F713" t="str">
            <v>N</v>
          </cell>
          <cell r="G713">
            <v>49104.376999999993</v>
          </cell>
        </row>
        <row r="714">
          <cell r="B714" t="str">
            <v>128904</v>
          </cell>
          <cell r="C714" t="str">
            <v>FALLS CITY ISD</v>
          </cell>
          <cell r="D714">
            <v>328.39499999999998</v>
          </cell>
          <cell r="E714">
            <v>2007</v>
          </cell>
          <cell r="F714" t="str">
            <v>N</v>
          </cell>
          <cell r="G714">
            <v>49104.376999999993</v>
          </cell>
        </row>
        <row r="715">
          <cell r="B715" t="str">
            <v>129901</v>
          </cell>
          <cell r="C715" t="str">
            <v>CRANDALL ISD</v>
          </cell>
          <cell r="D715">
            <v>2074.6129999999998</v>
          </cell>
          <cell r="E715">
            <v>2007</v>
          </cell>
          <cell r="F715" t="str">
            <v>N</v>
          </cell>
          <cell r="G715">
            <v>648111.80300000007</v>
          </cell>
        </row>
        <row r="716">
          <cell r="B716" t="str">
            <v>129902</v>
          </cell>
          <cell r="C716" t="str">
            <v>FORNEY ISD</v>
          </cell>
          <cell r="D716">
            <v>5885.6639999999998</v>
          </cell>
          <cell r="E716">
            <v>2007</v>
          </cell>
          <cell r="F716" t="str">
            <v>N</v>
          </cell>
          <cell r="G716">
            <v>648111.80300000007</v>
          </cell>
        </row>
        <row r="717">
          <cell r="B717" t="str">
            <v>129903</v>
          </cell>
          <cell r="C717" t="str">
            <v>KAUFMAN ISD</v>
          </cell>
          <cell r="D717">
            <v>3316.8849999999998</v>
          </cell>
          <cell r="E717">
            <v>2007</v>
          </cell>
          <cell r="F717" t="str">
            <v>N</v>
          </cell>
          <cell r="G717">
            <v>648111.80300000007</v>
          </cell>
        </row>
        <row r="718">
          <cell r="B718" t="str">
            <v>129904</v>
          </cell>
          <cell r="C718" t="str">
            <v>KEMP ISD</v>
          </cell>
          <cell r="D718">
            <v>1554.1479999999999</v>
          </cell>
          <cell r="E718">
            <v>2007</v>
          </cell>
          <cell r="F718" t="str">
            <v>N</v>
          </cell>
          <cell r="G718">
            <v>648111.80300000007</v>
          </cell>
        </row>
        <row r="719">
          <cell r="B719" t="str">
            <v>129905</v>
          </cell>
          <cell r="C719" t="str">
            <v>MABANK ISD</v>
          </cell>
          <cell r="D719">
            <v>3044.3579999999997</v>
          </cell>
          <cell r="E719">
            <v>2007</v>
          </cell>
          <cell r="F719" t="str">
            <v>N</v>
          </cell>
          <cell r="G719">
            <v>648111.80300000007</v>
          </cell>
        </row>
        <row r="720">
          <cell r="B720" t="str">
            <v>129906</v>
          </cell>
          <cell r="C720" t="str">
            <v>TERRELL ISD</v>
          </cell>
          <cell r="D720">
            <v>4131.0919999999996</v>
          </cell>
          <cell r="E720">
            <v>2007</v>
          </cell>
          <cell r="F720" t="str">
            <v>N</v>
          </cell>
          <cell r="G720">
            <v>648111.80300000007</v>
          </cell>
        </row>
        <row r="721">
          <cell r="B721" t="str">
            <v>129910</v>
          </cell>
          <cell r="C721" t="str">
            <v>SCURRY-ROSSER ISD</v>
          </cell>
          <cell r="D721">
            <v>839.47399999999993</v>
          </cell>
          <cell r="E721">
            <v>2007</v>
          </cell>
          <cell r="F721" t="str">
            <v>N</v>
          </cell>
          <cell r="G721">
            <v>648111.80300000007</v>
          </cell>
        </row>
        <row r="722">
          <cell r="B722" t="str">
            <v>130901</v>
          </cell>
          <cell r="C722" t="str">
            <v>BOERNE ISD</v>
          </cell>
          <cell r="D722">
            <v>5872.8169999999991</v>
          </cell>
          <cell r="E722">
            <v>2007</v>
          </cell>
          <cell r="F722" t="str">
            <v>N</v>
          </cell>
          <cell r="G722">
            <v>344012.31599999988</v>
          </cell>
        </row>
        <row r="723">
          <cell r="B723" t="str">
            <v>130902</v>
          </cell>
          <cell r="C723" t="str">
            <v>COMFORT ISD</v>
          </cell>
          <cell r="D723">
            <v>1158.22</v>
          </cell>
          <cell r="E723">
            <v>2007</v>
          </cell>
          <cell r="F723" t="str">
            <v>N</v>
          </cell>
          <cell r="G723">
            <v>309296.69599999994</v>
          </cell>
        </row>
        <row r="724">
          <cell r="B724" t="str">
            <v>131001</v>
          </cell>
          <cell r="C724" t="str">
            <v>KENEDY COUNTY WIDE CSD</v>
          </cell>
          <cell r="D724">
            <v>72.585999999999999</v>
          </cell>
          <cell r="E724">
            <v>2007</v>
          </cell>
          <cell r="F724" t="str">
            <v>N</v>
          </cell>
          <cell r="G724">
            <v>97509.47199999998</v>
          </cell>
        </row>
        <row r="725">
          <cell r="B725" t="str">
            <v>132902</v>
          </cell>
          <cell r="C725" t="str">
            <v>JAYTON-GIRARD ISD</v>
          </cell>
          <cell r="D725">
            <v>134.32399999999998</v>
          </cell>
          <cell r="E725">
            <v>2007</v>
          </cell>
          <cell r="F725" t="str">
            <v>N</v>
          </cell>
          <cell r="G725">
            <v>72089.289999999994</v>
          </cell>
        </row>
        <row r="726">
          <cell r="B726" t="str">
            <v>133901</v>
          </cell>
          <cell r="C726" t="str">
            <v>CENTER POINT ISD</v>
          </cell>
          <cell r="D726">
            <v>524.54</v>
          </cell>
          <cell r="E726">
            <v>2007</v>
          </cell>
          <cell r="F726" t="str">
            <v>N</v>
          </cell>
          <cell r="G726">
            <v>344012.31599999988</v>
          </cell>
        </row>
        <row r="727">
          <cell r="B727" t="str">
            <v>133902</v>
          </cell>
          <cell r="C727" t="str">
            <v>HUNT ISD</v>
          </cell>
          <cell r="D727">
            <v>185.73500000000001</v>
          </cell>
          <cell r="E727">
            <v>2007</v>
          </cell>
          <cell r="F727" t="str">
            <v>N</v>
          </cell>
          <cell r="G727">
            <v>344012.31599999988</v>
          </cell>
        </row>
        <row r="728">
          <cell r="B728" t="str">
            <v>133903</v>
          </cell>
          <cell r="C728" t="str">
            <v>KERRVILLE ISD</v>
          </cell>
          <cell r="D728">
            <v>4480.8919999999998</v>
          </cell>
          <cell r="E728">
            <v>2007</v>
          </cell>
          <cell r="F728" t="str">
            <v>N</v>
          </cell>
          <cell r="G728">
            <v>344012.31599999988</v>
          </cell>
        </row>
        <row r="729">
          <cell r="B729" t="str">
            <v>133904</v>
          </cell>
          <cell r="C729" t="str">
            <v>INGRAM ISD</v>
          </cell>
          <cell r="D729">
            <v>1283.5899999999999</v>
          </cell>
          <cell r="E729">
            <v>2007</v>
          </cell>
          <cell r="F729" t="str">
            <v>N</v>
          </cell>
          <cell r="G729">
            <v>344012.31599999988</v>
          </cell>
        </row>
        <row r="730">
          <cell r="B730" t="str">
            <v>133905</v>
          </cell>
          <cell r="C730" t="str">
            <v>DIVIDE ISD</v>
          </cell>
          <cell r="D730">
            <v>16.754999999999999</v>
          </cell>
          <cell r="E730">
            <v>2007</v>
          </cell>
          <cell r="F730" t="str">
            <v>N</v>
          </cell>
          <cell r="G730">
            <v>344012.31599999988</v>
          </cell>
        </row>
        <row r="731">
          <cell r="B731" t="str">
            <v>134901</v>
          </cell>
          <cell r="C731" t="str">
            <v>JUNCTION ISD</v>
          </cell>
          <cell r="D731">
            <v>634.77199999999993</v>
          </cell>
          <cell r="E731">
            <v>2007</v>
          </cell>
          <cell r="F731" t="str">
            <v>N</v>
          </cell>
          <cell r="G731">
            <v>45387.28</v>
          </cell>
        </row>
        <row r="732">
          <cell r="B732" t="str">
            <v>135001</v>
          </cell>
          <cell r="C732" t="str">
            <v>GUTHRIE CSD</v>
          </cell>
          <cell r="D732">
            <v>90.080999999999989</v>
          </cell>
          <cell r="E732">
            <v>2007</v>
          </cell>
          <cell r="F732" t="str">
            <v>N</v>
          </cell>
          <cell r="G732">
            <v>72089.289999999994</v>
          </cell>
        </row>
        <row r="733">
          <cell r="B733" t="str">
            <v>136901</v>
          </cell>
          <cell r="C733" t="str">
            <v>BRACKETT ISD</v>
          </cell>
          <cell r="D733">
            <v>577.59599999999989</v>
          </cell>
          <cell r="E733">
            <v>2007</v>
          </cell>
          <cell r="F733" t="str">
            <v>N</v>
          </cell>
          <cell r="G733">
            <v>344012.31599999988</v>
          </cell>
        </row>
        <row r="734">
          <cell r="B734" t="str">
            <v>137901</v>
          </cell>
          <cell r="C734" t="str">
            <v>KINGSVILLE ISD</v>
          </cell>
          <cell r="D734">
            <v>3746.7919999999999</v>
          </cell>
          <cell r="E734">
            <v>2007</v>
          </cell>
          <cell r="F734" t="str">
            <v>N</v>
          </cell>
          <cell r="G734">
            <v>97509.47199999998</v>
          </cell>
        </row>
        <row r="735">
          <cell r="B735" t="str">
            <v>137902</v>
          </cell>
          <cell r="C735" t="str">
            <v>RICARDO ISD</v>
          </cell>
          <cell r="D735">
            <v>515.529</v>
          </cell>
          <cell r="E735">
            <v>2007</v>
          </cell>
          <cell r="F735" t="str">
            <v>N</v>
          </cell>
          <cell r="G735">
            <v>97509.47199999998</v>
          </cell>
        </row>
        <row r="736">
          <cell r="B736" t="str">
            <v>137903</v>
          </cell>
          <cell r="C736" t="str">
            <v>RIVIERA ISD</v>
          </cell>
          <cell r="D736">
            <v>462.27599999999995</v>
          </cell>
          <cell r="E736">
            <v>2007</v>
          </cell>
          <cell r="F736" t="str">
            <v>N</v>
          </cell>
          <cell r="G736">
            <v>97509.47199999998</v>
          </cell>
        </row>
        <row r="737">
          <cell r="B737" t="str">
            <v>137904</v>
          </cell>
          <cell r="C737" t="str">
            <v>SANTA GERTRUDIS ISD</v>
          </cell>
          <cell r="D737">
            <v>323.67</v>
          </cell>
          <cell r="E737">
            <v>2007</v>
          </cell>
          <cell r="F737" t="str">
            <v>N</v>
          </cell>
          <cell r="G737">
            <v>97509.47199999998</v>
          </cell>
        </row>
        <row r="738">
          <cell r="B738" t="str">
            <v>138902</v>
          </cell>
          <cell r="C738" t="str">
            <v>KNOX CITY-O'BRIEN CISD</v>
          </cell>
          <cell r="D738">
            <v>259.90899999999999</v>
          </cell>
          <cell r="E738">
            <v>2007</v>
          </cell>
          <cell r="F738" t="str">
            <v>N</v>
          </cell>
          <cell r="G738">
            <v>36686.667000000009</v>
          </cell>
        </row>
        <row r="739">
          <cell r="B739" t="str">
            <v>138903</v>
          </cell>
          <cell r="C739" t="str">
            <v>MUNDAY CISD</v>
          </cell>
          <cell r="D739">
            <v>398.56799999999998</v>
          </cell>
          <cell r="E739">
            <v>2007</v>
          </cell>
          <cell r="F739" t="str">
            <v>N</v>
          </cell>
          <cell r="G739">
            <v>36686.667000000009</v>
          </cell>
        </row>
        <row r="740">
          <cell r="B740" t="str">
            <v>138904</v>
          </cell>
          <cell r="C740" t="str">
            <v>BENJAMIN ISD</v>
          </cell>
          <cell r="D740">
            <v>69.881999999999991</v>
          </cell>
          <cell r="E740">
            <v>2007</v>
          </cell>
          <cell r="F740" t="str">
            <v>N</v>
          </cell>
          <cell r="G740">
            <v>36686.667000000009</v>
          </cell>
        </row>
        <row r="741">
          <cell r="B741" t="str">
            <v>139905</v>
          </cell>
          <cell r="C741" t="str">
            <v>CHISUM ISD</v>
          </cell>
          <cell r="D741">
            <v>800.01599999999996</v>
          </cell>
          <cell r="E741">
            <v>2007</v>
          </cell>
          <cell r="F741" t="str">
            <v>N</v>
          </cell>
          <cell r="G741">
            <v>52660.170999999995</v>
          </cell>
        </row>
        <row r="742">
          <cell r="B742" t="str">
            <v>139908</v>
          </cell>
          <cell r="C742" t="str">
            <v>ROXTON ISD</v>
          </cell>
          <cell r="D742">
            <v>231.81799999999998</v>
          </cell>
          <cell r="E742">
            <v>2007</v>
          </cell>
          <cell r="F742" t="str">
            <v>N</v>
          </cell>
          <cell r="G742">
            <v>52660.170999999995</v>
          </cell>
        </row>
        <row r="743">
          <cell r="B743" t="str">
            <v>139909</v>
          </cell>
          <cell r="C743" t="str">
            <v>PARIS ISD</v>
          </cell>
          <cell r="D743">
            <v>3531.7209999999995</v>
          </cell>
          <cell r="E743">
            <v>2007</v>
          </cell>
          <cell r="F743" t="str">
            <v>N</v>
          </cell>
          <cell r="G743">
            <v>52660.170999999995</v>
          </cell>
        </row>
        <row r="744">
          <cell r="B744" t="str">
            <v>139911</v>
          </cell>
          <cell r="C744" t="str">
            <v>NORTH LAMAR ISD</v>
          </cell>
          <cell r="D744">
            <v>2976.8149999999996</v>
          </cell>
          <cell r="E744">
            <v>2007</v>
          </cell>
          <cell r="F744" t="str">
            <v>N</v>
          </cell>
          <cell r="G744">
            <v>52660.170999999995</v>
          </cell>
        </row>
        <row r="745">
          <cell r="B745" t="str">
            <v>139912</v>
          </cell>
          <cell r="C745" t="str">
            <v>PRAIRILAND ISD</v>
          </cell>
          <cell r="D745">
            <v>1031.8509999999999</v>
          </cell>
          <cell r="E745">
            <v>2007</v>
          </cell>
          <cell r="F745" t="str">
            <v>N</v>
          </cell>
          <cell r="G745">
            <v>52660.170999999995</v>
          </cell>
        </row>
        <row r="746">
          <cell r="B746" t="str">
            <v>140901</v>
          </cell>
          <cell r="C746" t="str">
            <v>AMHERST ISD</v>
          </cell>
          <cell r="D746">
            <v>181.14500000000001</v>
          </cell>
          <cell r="E746">
            <v>2007</v>
          </cell>
          <cell r="F746" t="str">
            <v>N</v>
          </cell>
          <cell r="G746">
            <v>72089.289999999994</v>
          </cell>
        </row>
        <row r="747">
          <cell r="B747" t="str">
            <v>140904</v>
          </cell>
          <cell r="C747" t="str">
            <v>LITTLEFIELD ISD</v>
          </cell>
          <cell r="D747">
            <v>1396.5419999999999</v>
          </cell>
          <cell r="E747">
            <v>2007</v>
          </cell>
          <cell r="F747" t="str">
            <v>N</v>
          </cell>
          <cell r="G747">
            <v>72089.289999999994</v>
          </cell>
        </row>
        <row r="748">
          <cell r="B748" t="str">
            <v>140905</v>
          </cell>
          <cell r="C748" t="str">
            <v>OLTON ISD</v>
          </cell>
          <cell r="D748">
            <v>651.01299999999992</v>
          </cell>
          <cell r="E748">
            <v>2007</v>
          </cell>
          <cell r="F748" t="str">
            <v>N</v>
          </cell>
          <cell r="G748">
            <v>72089.289999999994</v>
          </cell>
        </row>
        <row r="749">
          <cell r="B749" t="str">
            <v>140907</v>
          </cell>
          <cell r="C749" t="str">
            <v>SPRINGLAKE-EARTH ISD</v>
          </cell>
          <cell r="D749">
            <v>348.52399999999994</v>
          </cell>
          <cell r="E749">
            <v>2007</v>
          </cell>
          <cell r="F749" t="str">
            <v>N</v>
          </cell>
          <cell r="G749">
            <v>72089.289999999994</v>
          </cell>
        </row>
        <row r="750">
          <cell r="B750" t="str">
            <v>140908</v>
          </cell>
          <cell r="C750" t="str">
            <v>SUDAN ISD</v>
          </cell>
          <cell r="D750">
            <v>351.47299999999996</v>
          </cell>
          <cell r="E750">
            <v>2007</v>
          </cell>
          <cell r="F750" t="str">
            <v>N</v>
          </cell>
          <cell r="G750">
            <v>72089.289999999994</v>
          </cell>
        </row>
        <row r="751">
          <cell r="B751" t="str">
            <v>141901</v>
          </cell>
          <cell r="C751" t="str">
            <v>LAMPASAS ISD</v>
          </cell>
          <cell r="D751">
            <v>3237.3379999999997</v>
          </cell>
          <cell r="E751">
            <v>2007</v>
          </cell>
          <cell r="F751" t="str">
            <v>N</v>
          </cell>
          <cell r="G751">
            <v>136448.69199999998</v>
          </cell>
        </row>
        <row r="752">
          <cell r="B752" t="str">
            <v>141902</v>
          </cell>
          <cell r="C752" t="str">
            <v>LOMETA ISD</v>
          </cell>
          <cell r="D752">
            <v>299.29500000000002</v>
          </cell>
          <cell r="E752">
            <v>2007</v>
          </cell>
          <cell r="F752" t="str">
            <v>N</v>
          </cell>
          <cell r="G752">
            <v>136448.69199999998</v>
          </cell>
        </row>
        <row r="753">
          <cell r="B753" t="str">
            <v>142901</v>
          </cell>
          <cell r="C753" t="str">
            <v>COTULLA ISD</v>
          </cell>
          <cell r="D753">
            <v>1086.741</v>
          </cell>
          <cell r="E753">
            <v>2007</v>
          </cell>
          <cell r="F753" t="str">
            <v>N</v>
          </cell>
          <cell r="G753">
            <v>344012.31599999988</v>
          </cell>
        </row>
        <row r="754">
          <cell r="B754" t="str">
            <v>143901</v>
          </cell>
          <cell r="C754" t="str">
            <v>HALLETTSVILLE ISD</v>
          </cell>
          <cell r="D754">
            <v>883.23599999999999</v>
          </cell>
          <cell r="E754">
            <v>2007</v>
          </cell>
          <cell r="F754" t="str">
            <v>N</v>
          </cell>
          <cell r="G754">
            <v>49104.376999999993</v>
          </cell>
        </row>
        <row r="755">
          <cell r="B755" t="str">
            <v>143902</v>
          </cell>
          <cell r="C755" t="str">
            <v>MOULTON ISD</v>
          </cell>
          <cell r="D755">
            <v>288.02799999999996</v>
          </cell>
          <cell r="E755">
            <v>2007</v>
          </cell>
          <cell r="F755" t="str">
            <v>N</v>
          </cell>
          <cell r="G755">
            <v>49104.376999999993</v>
          </cell>
        </row>
        <row r="756">
          <cell r="B756" t="str">
            <v>143903</v>
          </cell>
          <cell r="C756" t="str">
            <v>SHINER ISD</v>
          </cell>
          <cell r="D756">
            <v>498.74099999999999</v>
          </cell>
          <cell r="E756">
            <v>2007</v>
          </cell>
          <cell r="F756" t="str">
            <v>N</v>
          </cell>
          <cell r="G756">
            <v>49104.376999999993</v>
          </cell>
        </row>
        <row r="757">
          <cell r="B757" t="str">
            <v>143904</v>
          </cell>
          <cell r="C757" t="str">
            <v>VYSEHRAD ISD</v>
          </cell>
          <cell r="D757">
            <v>90.842999999999989</v>
          </cell>
          <cell r="E757">
            <v>2007</v>
          </cell>
          <cell r="F757" t="str">
            <v>N</v>
          </cell>
          <cell r="G757">
            <v>49104.376999999993</v>
          </cell>
        </row>
        <row r="758">
          <cell r="B758" t="str">
            <v>143905</v>
          </cell>
          <cell r="C758" t="str">
            <v>SWEET HOME ISD</v>
          </cell>
          <cell r="D758">
            <v>87.575000000000003</v>
          </cell>
          <cell r="E758">
            <v>2007</v>
          </cell>
          <cell r="F758" t="str">
            <v>N</v>
          </cell>
          <cell r="G758">
            <v>49104.376999999993</v>
          </cell>
        </row>
        <row r="759">
          <cell r="B759" t="str">
            <v>143906</v>
          </cell>
          <cell r="C759" t="str">
            <v>EZZELL ISD</v>
          </cell>
          <cell r="D759">
            <v>81.62</v>
          </cell>
          <cell r="E759">
            <v>2007</v>
          </cell>
          <cell r="F759" t="str">
            <v>N</v>
          </cell>
          <cell r="G759">
            <v>49104.376999999993</v>
          </cell>
        </row>
        <row r="760">
          <cell r="B760" t="str">
            <v>144901</v>
          </cell>
          <cell r="C760" t="str">
            <v>GIDDINGS ISD</v>
          </cell>
          <cell r="D760">
            <v>1728.934</v>
          </cell>
          <cell r="E760">
            <v>2007</v>
          </cell>
          <cell r="F760" t="str">
            <v>N</v>
          </cell>
          <cell r="G760">
            <v>309296.69599999994</v>
          </cell>
        </row>
        <row r="761">
          <cell r="B761" t="str">
            <v>144902</v>
          </cell>
          <cell r="C761" t="str">
            <v>LEXINGTON ISD</v>
          </cell>
          <cell r="D761">
            <v>922.53699999999992</v>
          </cell>
          <cell r="E761">
            <v>2007</v>
          </cell>
          <cell r="F761" t="str">
            <v>N</v>
          </cell>
          <cell r="G761">
            <v>309296.69599999994</v>
          </cell>
        </row>
        <row r="762">
          <cell r="B762" t="str">
            <v>144903</v>
          </cell>
          <cell r="C762" t="str">
            <v>DIME BOX ISD</v>
          </cell>
          <cell r="D762">
            <v>169.42599999999999</v>
          </cell>
          <cell r="E762">
            <v>2007</v>
          </cell>
          <cell r="F762" t="str">
            <v>N</v>
          </cell>
          <cell r="G762">
            <v>309296.69599999994</v>
          </cell>
        </row>
        <row r="763">
          <cell r="B763" t="str">
            <v>144905</v>
          </cell>
          <cell r="C763" t="str">
            <v>GIDDINGS STATE SCHOOL</v>
          </cell>
          <cell r="D763">
            <v>361.15599999999995</v>
          </cell>
          <cell r="E763">
            <v>2007</v>
          </cell>
          <cell r="F763" t="str">
            <v>N</v>
          </cell>
          <cell r="G763">
            <v>309296.69599999994</v>
          </cell>
        </row>
        <row r="764">
          <cell r="B764" t="str">
            <v>145901</v>
          </cell>
          <cell r="C764" t="str">
            <v>BUFFALO ISD</v>
          </cell>
          <cell r="D764">
            <v>738.19699999999989</v>
          </cell>
          <cell r="E764">
            <v>2007</v>
          </cell>
          <cell r="F764" t="str">
            <v>N</v>
          </cell>
          <cell r="G764">
            <v>145717.97399999999</v>
          </cell>
        </row>
        <row r="765">
          <cell r="B765" t="str">
            <v>145902</v>
          </cell>
          <cell r="C765" t="str">
            <v>CENTERVILLE ISD</v>
          </cell>
          <cell r="D765">
            <v>708.34500000000003</v>
          </cell>
          <cell r="E765">
            <v>2007</v>
          </cell>
          <cell r="F765" t="str">
            <v>N</v>
          </cell>
          <cell r="G765">
            <v>145717.97399999999</v>
          </cell>
        </row>
        <row r="766">
          <cell r="B766" t="str">
            <v>145906</v>
          </cell>
          <cell r="C766" t="str">
            <v>NORMANGEE ISD</v>
          </cell>
          <cell r="D766">
            <v>486.56299999999999</v>
          </cell>
          <cell r="E766">
            <v>2007</v>
          </cell>
          <cell r="F766" t="str">
            <v>N</v>
          </cell>
          <cell r="G766">
            <v>145717.97399999999</v>
          </cell>
        </row>
        <row r="767">
          <cell r="B767" t="str">
            <v>145907</v>
          </cell>
          <cell r="C767" t="str">
            <v>OAKWOOD ISD</v>
          </cell>
          <cell r="D767">
            <v>222.53</v>
          </cell>
          <cell r="E767">
            <v>2007</v>
          </cell>
          <cell r="F767" t="str">
            <v>N</v>
          </cell>
          <cell r="G767">
            <v>145717.97399999999</v>
          </cell>
        </row>
        <row r="768">
          <cell r="B768" t="str">
            <v>145911</v>
          </cell>
          <cell r="C768" t="str">
            <v>LEON ISD</v>
          </cell>
          <cell r="D768">
            <v>664.14399999999989</v>
          </cell>
          <cell r="E768">
            <v>2007</v>
          </cell>
          <cell r="F768" t="str">
            <v>N</v>
          </cell>
          <cell r="G768">
            <v>145717.97399999999</v>
          </cell>
        </row>
        <row r="769">
          <cell r="B769" t="str">
            <v>146901</v>
          </cell>
          <cell r="C769" t="str">
            <v>CLEVELAND ISD</v>
          </cell>
          <cell r="D769">
            <v>3168.6719999999996</v>
          </cell>
          <cell r="E769">
            <v>2007</v>
          </cell>
          <cell r="F769" t="str">
            <v>N</v>
          </cell>
          <cell r="G769">
            <v>935342.05499999993</v>
          </cell>
        </row>
        <row r="770">
          <cell r="B770" t="str">
            <v>146902</v>
          </cell>
          <cell r="C770" t="str">
            <v>DAYTON ISD</v>
          </cell>
          <cell r="D770">
            <v>4568.5389999999998</v>
          </cell>
          <cell r="E770">
            <v>2007</v>
          </cell>
          <cell r="F770" t="str">
            <v>N</v>
          </cell>
          <cell r="G770">
            <v>935342.05499999993</v>
          </cell>
        </row>
        <row r="771">
          <cell r="B771" t="str">
            <v>146903</v>
          </cell>
          <cell r="C771" t="str">
            <v>DEVERS ISD</v>
          </cell>
          <cell r="D771">
            <v>129.00599999999997</v>
          </cell>
          <cell r="E771">
            <v>2007</v>
          </cell>
          <cell r="F771" t="str">
            <v>N</v>
          </cell>
          <cell r="G771">
            <v>935342.05499999993</v>
          </cell>
        </row>
        <row r="772">
          <cell r="B772" t="str">
            <v>146904</v>
          </cell>
          <cell r="C772" t="str">
            <v>HARDIN ISD</v>
          </cell>
          <cell r="D772">
            <v>1155.0309999999999</v>
          </cell>
          <cell r="E772">
            <v>2007</v>
          </cell>
          <cell r="F772" t="str">
            <v>N</v>
          </cell>
          <cell r="G772">
            <v>935342.05499999993</v>
          </cell>
        </row>
        <row r="773">
          <cell r="B773" t="str">
            <v>146905</v>
          </cell>
          <cell r="C773" t="str">
            <v>HULL-DAISETTA ISD</v>
          </cell>
          <cell r="D773">
            <v>544.32399999999996</v>
          </cell>
          <cell r="E773">
            <v>2007</v>
          </cell>
          <cell r="F773" t="str">
            <v>N</v>
          </cell>
          <cell r="G773">
            <v>935342.05499999993</v>
          </cell>
        </row>
        <row r="774">
          <cell r="B774" t="str">
            <v>146906</v>
          </cell>
          <cell r="C774" t="str">
            <v>LIBERTY ISD</v>
          </cell>
          <cell r="D774">
            <v>2120.2679999999996</v>
          </cell>
          <cell r="E774">
            <v>2007</v>
          </cell>
          <cell r="F774" t="str">
            <v>N</v>
          </cell>
          <cell r="G774">
            <v>935342.05499999993</v>
          </cell>
        </row>
        <row r="775">
          <cell r="B775" t="str">
            <v>146907</v>
          </cell>
          <cell r="C775" t="str">
            <v>TARKINGTON ISD</v>
          </cell>
          <cell r="D775">
            <v>1840.3009999999999</v>
          </cell>
          <cell r="E775">
            <v>2007</v>
          </cell>
          <cell r="F775" t="str">
            <v>N</v>
          </cell>
          <cell r="G775">
            <v>935342.05499999993</v>
          </cell>
        </row>
        <row r="776">
          <cell r="B776" t="str">
            <v>147901</v>
          </cell>
          <cell r="C776" t="str">
            <v>COOLIDGE ISD</v>
          </cell>
          <cell r="D776">
            <v>270.04699999999997</v>
          </cell>
          <cell r="E776">
            <v>2007</v>
          </cell>
          <cell r="F776" t="str">
            <v>N</v>
          </cell>
          <cell r="G776">
            <v>136448.69199999998</v>
          </cell>
        </row>
        <row r="777">
          <cell r="B777" t="str">
            <v>147902</v>
          </cell>
          <cell r="C777" t="str">
            <v>GROESBECK ISD</v>
          </cell>
          <cell r="D777">
            <v>1453.414</v>
          </cell>
          <cell r="E777">
            <v>2007</v>
          </cell>
          <cell r="F777" t="str">
            <v>N</v>
          </cell>
          <cell r="G777">
            <v>136448.69199999998</v>
          </cell>
        </row>
        <row r="778">
          <cell r="B778" t="str">
            <v>147903</v>
          </cell>
          <cell r="C778" t="str">
            <v>MEXIA ISD</v>
          </cell>
          <cell r="D778">
            <v>2016.9789999999998</v>
          </cell>
          <cell r="E778">
            <v>2007</v>
          </cell>
          <cell r="F778" t="str">
            <v>N</v>
          </cell>
          <cell r="G778">
            <v>136448.69199999998</v>
          </cell>
        </row>
        <row r="779">
          <cell r="B779" t="str">
            <v>148901</v>
          </cell>
          <cell r="C779" t="str">
            <v>BOOKER ISD</v>
          </cell>
          <cell r="D779">
            <v>347.71599999999995</v>
          </cell>
          <cell r="E779">
            <v>2007</v>
          </cell>
          <cell r="F779" t="str">
            <v>N</v>
          </cell>
          <cell r="G779">
            <v>73161.582999999984</v>
          </cell>
        </row>
        <row r="780">
          <cell r="B780" t="str">
            <v>148902</v>
          </cell>
          <cell r="C780" t="str">
            <v>FOLLETT ISD</v>
          </cell>
          <cell r="D780">
            <v>181.76799999999997</v>
          </cell>
          <cell r="E780">
            <v>2007</v>
          </cell>
          <cell r="F780" t="str">
            <v>N</v>
          </cell>
          <cell r="G780">
            <v>73161.582999999984</v>
          </cell>
        </row>
        <row r="781">
          <cell r="B781" t="str">
            <v>148903</v>
          </cell>
          <cell r="C781" t="str">
            <v>HIGGINS ISD</v>
          </cell>
          <cell r="D781">
            <v>88.580999999999989</v>
          </cell>
          <cell r="E781">
            <v>2007</v>
          </cell>
          <cell r="F781" t="str">
            <v>N</v>
          </cell>
          <cell r="G781">
            <v>73161.582999999984</v>
          </cell>
        </row>
        <row r="782">
          <cell r="B782" t="str">
            <v>148905</v>
          </cell>
          <cell r="C782" t="str">
            <v>DARROUZETT ISD</v>
          </cell>
          <cell r="D782">
            <v>61.992999999999995</v>
          </cell>
          <cell r="E782">
            <v>2007</v>
          </cell>
          <cell r="F782" t="str">
            <v>N</v>
          </cell>
          <cell r="G782">
            <v>73161.582999999984</v>
          </cell>
        </row>
        <row r="783">
          <cell r="B783" t="str">
            <v>149901</v>
          </cell>
          <cell r="C783" t="str">
            <v>GEORGE WEST ISD</v>
          </cell>
          <cell r="D783">
            <v>1074.6709999999998</v>
          </cell>
          <cell r="E783">
            <v>2007</v>
          </cell>
          <cell r="F783" t="str">
            <v>N</v>
          </cell>
          <cell r="G783">
            <v>97509.47199999998</v>
          </cell>
        </row>
        <row r="784">
          <cell r="B784" t="str">
            <v>149902</v>
          </cell>
          <cell r="C784" t="str">
            <v>THREE RIVERS ISD</v>
          </cell>
          <cell r="D784">
            <v>599.77699999999993</v>
          </cell>
          <cell r="E784">
            <v>2007</v>
          </cell>
          <cell r="F784" t="str">
            <v>N</v>
          </cell>
          <cell r="G784">
            <v>97509.47199999998</v>
          </cell>
        </row>
        <row r="785">
          <cell r="B785" t="str">
            <v>150901</v>
          </cell>
          <cell r="C785" t="str">
            <v>LLANO ISD</v>
          </cell>
          <cell r="D785">
            <v>1821.4859999999999</v>
          </cell>
          <cell r="E785">
            <v>2007</v>
          </cell>
          <cell r="F785" t="str">
            <v>N</v>
          </cell>
          <cell r="G785">
            <v>309296.69599999994</v>
          </cell>
        </row>
        <row r="786">
          <cell r="B786" t="str">
            <v>152801</v>
          </cell>
          <cell r="C786" t="str">
            <v>RICHARD MILBURN ALTER HIGH SCH</v>
          </cell>
          <cell r="D786">
            <v>132.46099999999998</v>
          </cell>
          <cell r="E786">
            <v>2007</v>
          </cell>
          <cell r="F786" t="str">
            <v>Y</v>
          </cell>
          <cell r="G786">
            <v>72089.289999999994</v>
          </cell>
        </row>
        <row r="787">
          <cell r="B787" t="str">
            <v>152802</v>
          </cell>
          <cell r="C787" t="str">
            <v>RISE ACADEMY</v>
          </cell>
          <cell r="D787">
            <v>161.00099999999998</v>
          </cell>
          <cell r="E787">
            <v>2007</v>
          </cell>
          <cell r="F787" t="str">
            <v>Y</v>
          </cell>
          <cell r="G787">
            <v>72089.289999999994</v>
          </cell>
        </row>
        <row r="788">
          <cell r="B788" t="str">
            <v>152803</v>
          </cell>
          <cell r="C788" t="str">
            <v>SOUTH PLAINS</v>
          </cell>
          <cell r="D788">
            <v>128.91</v>
          </cell>
          <cell r="E788">
            <v>2007</v>
          </cell>
          <cell r="F788" t="str">
            <v>Y</v>
          </cell>
          <cell r="G788">
            <v>72089.289999999994</v>
          </cell>
        </row>
        <row r="789">
          <cell r="B789" t="str">
            <v>152901</v>
          </cell>
          <cell r="C789" t="str">
            <v>LUBBOCK ISD</v>
          </cell>
          <cell r="D789">
            <v>25994.743999999999</v>
          </cell>
          <cell r="E789">
            <v>2007</v>
          </cell>
          <cell r="F789" t="str">
            <v>N</v>
          </cell>
          <cell r="G789">
            <v>72089.289999999994</v>
          </cell>
        </row>
        <row r="790">
          <cell r="B790" t="str">
            <v>152902</v>
          </cell>
          <cell r="C790" t="str">
            <v>NEW DEAL ISD</v>
          </cell>
          <cell r="D790">
            <v>677.81699999999989</v>
          </cell>
          <cell r="E790">
            <v>2007</v>
          </cell>
          <cell r="F790" t="str">
            <v>N</v>
          </cell>
          <cell r="G790">
            <v>72089.289999999994</v>
          </cell>
        </row>
        <row r="791">
          <cell r="B791" t="str">
            <v>152903</v>
          </cell>
          <cell r="C791" t="str">
            <v>SLATON ISD</v>
          </cell>
          <cell r="D791">
            <v>1217.6029999999998</v>
          </cell>
          <cell r="E791">
            <v>2007</v>
          </cell>
          <cell r="F791" t="str">
            <v>N</v>
          </cell>
          <cell r="G791">
            <v>72089.289999999994</v>
          </cell>
        </row>
        <row r="792">
          <cell r="B792" t="str">
            <v>152906</v>
          </cell>
          <cell r="C792" t="str">
            <v>LUBBOCK-COOPER ISD</v>
          </cell>
          <cell r="D792">
            <v>2742.6769999999997</v>
          </cell>
          <cell r="E792">
            <v>2007</v>
          </cell>
          <cell r="F792" t="str">
            <v>N</v>
          </cell>
          <cell r="G792">
            <v>72089.289999999994</v>
          </cell>
        </row>
        <row r="793">
          <cell r="B793" t="str">
            <v>152907</v>
          </cell>
          <cell r="C793" t="str">
            <v>FRENSHIP ISD</v>
          </cell>
          <cell r="D793">
            <v>5980.6039999999994</v>
          </cell>
          <cell r="E793">
            <v>2007</v>
          </cell>
          <cell r="F793" t="str">
            <v>N</v>
          </cell>
          <cell r="G793">
            <v>72089.289999999994</v>
          </cell>
        </row>
        <row r="794">
          <cell r="B794" t="str">
            <v>152908</v>
          </cell>
          <cell r="C794" t="str">
            <v>ROOSEVELT ISD</v>
          </cell>
          <cell r="D794">
            <v>1056.1199999999999</v>
          </cell>
          <cell r="E794">
            <v>2007</v>
          </cell>
          <cell r="F794" t="str">
            <v>N</v>
          </cell>
          <cell r="G794">
            <v>72089.289999999994</v>
          </cell>
        </row>
        <row r="795">
          <cell r="B795" t="str">
            <v>152909</v>
          </cell>
          <cell r="C795" t="str">
            <v>SHALLOWATER ISD</v>
          </cell>
          <cell r="D795">
            <v>1263.7919999999999</v>
          </cell>
          <cell r="E795">
            <v>2007</v>
          </cell>
          <cell r="F795" t="str">
            <v>N</v>
          </cell>
          <cell r="G795">
            <v>72089.289999999994</v>
          </cell>
        </row>
        <row r="796">
          <cell r="B796" t="str">
            <v>152910</v>
          </cell>
          <cell r="C796" t="str">
            <v>IDALOU ISD</v>
          </cell>
          <cell r="D796">
            <v>825.68</v>
          </cell>
          <cell r="E796">
            <v>2007</v>
          </cell>
          <cell r="F796" t="str">
            <v>N</v>
          </cell>
          <cell r="G796">
            <v>72089.289999999994</v>
          </cell>
        </row>
        <row r="797">
          <cell r="B797" t="str">
            <v>153903</v>
          </cell>
          <cell r="C797" t="str">
            <v>O'DONNELL ISD</v>
          </cell>
          <cell r="D797">
            <v>335.08099999999996</v>
          </cell>
          <cell r="E797">
            <v>2007</v>
          </cell>
          <cell r="F797" t="str">
            <v>N</v>
          </cell>
          <cell r="G797">
            <v>72089.289999999994</v>
          </cell>
        </row>
        <row r="798">
          <cell r="B798" t="str">
            <v>153904</v>
          </cell>
          <cell r="C798" t="str">
            <v>TAHOKA ISD</v>
          </cell>
          <cell r="D798">
            <v>585.64199999999994</v>
          </cell>
          <cell r="E798">
            <v>2007</v>
          </cell>
          <cell r="F798" t="str">
            <v>N</v>
          </cell>
          <cell r="G798">
            <v>72089.289999999994</v>
          </cell>
        </row>
        <row r="799">
          <cell r="B799" t="str">
            <v>153905</v>
          </cell>
          <cell r="C799" t="str">
            <v>NEW HOME ISD</v>
          </cell>
          <cell r="D799">
            <v>186.12799999999999</v>
          </cell>
          <cell r="E799">
            <v>2007</v>
          </cell>
          <cell r="F799" t="str">
            <v>N</v>
          </cell>
          <cell r="G799">
            <v>72089.289999999994</v>
          </cell>
        </row>
        <row r="800">
          <cell r="B800" t="str">
            <v>153907</v>
          </cell>
          <cell r="C800" t="str">
            <v>WILSON ISD</v>
          </cell>
          <cell r="D800">
            <v>155.46</v>
          </cell>
          <cell r="E800">
            <v>2007</v>
          </cell>
          <cell r="F800" t="str">
            <v>N</v>
          </cell>
          <cell r="G800">
            <v>72089.289999999994</v>
          </cell>
        </row>
        <row r="801">
          <cell r="B801" t="str">
            <v>154901</v>
          </cell>
          <cell r="C801" t="str">
            <v>MADISONVILLE CISD</v>
          </cell>
          <cell r="D801">
            <v>2078.4089999999997</v>
          </cell>
          <cell r="E801">
            <v>2007</v>
          </cell>
          <cell r="F801" t="str">
            <v>N</v>
          </cell>
          <cell r="G801">
            <v>145717.97399999999</v>
          </cell>
        </row>
        <row r="802">
          <cell r="B802" t="str">
            <v>154903</v>
          </cell>
          <cell r="C802" t="str">
            <v>NORTH ZULCH ISD</v>
          </cell>
          <cell r="D802">
            <v>308.43</v>
          </cell>
          <cell r="E802">
            <v>2007</v>
          </cell>
          <cell r="F802" t="str">
            <v>N</v>
          </cell>
          <cell r="G802">
            <v>145717.97399999999</v>
          </cell>
        </row>
        <row r="803">
          <cell r="B803" t="str">
            <v>155901</v>
          </cell>
          <cell r="C803" t="str">
            <v>JEFFERSON ISD</v>
          </cell>
          <cell r="D803">
            <v>1218.6679999999999</v>
          </cell>
          <cell r="E803">
            <v>2007</v>
          </cell>
          <cell r="F803" t="str">
            <v>N</v>
          </cell>
          <cell r="G803">
            <v>52660.170999999995</v>
          </cell>
        </row>
        <row r="804">
          <cell r="B804" t="str">
            <v>156902</v>
          </cell>
          <cell r="C804" t="str">
            <v>STANTON ISD</v>
          </cell>
          <cell r="D804">
            <v>703.87599999999998</v>
          </cell>
          <cell r="E804">
            <v>2007</v>
          </cell>
          <cell r="F804" t="str">
            <v>N</v>
          </cell>
          <cell r="G804">
            <v>69119.320000000007</v>
          </cell>
        </row>
        <row r="805">
          <cell r="B805" t="str">
            <v>156905</v>
          </cell>
          <cell r="C805" t="str">
            <v>GRADY ISD</v>
          </cell>
          <cell r="D805">
            <v>213.61699999999999</v>
          </cell>
          <cell r="E805">
            <v>2007</v>
          </cell>
          <cell r="F805" t="str">
            <v>N</v>
          </cell>
          <cell r="G805">
            <v>69119.320000000007</v>
          </cell>
        </row>
        <row r="806">
          <cell r="B806" t="str">
            <v>157901</v>
          </cell>
          <cell r="C806" t="str">
            <v>MASON ISD</v>
          </cell>
          <cell r="D806">
            <v>551.01499999999999</v>
          </cell>
          <cell r="E806">
            <v>2007</v>
          </cell>
          <cell r="F806" t="str">
            <v>N</v>
          </cell>
          <cell r="G806">
            <v>45387.28</v>
          </cell>
        </row>
        <row r="807">
          <cell r="B807" t="str">
            <v>158901</v>
          </cell>
          <cell r="C807" t="str">
            <v>BAY CITY ISD</v>
          </cell>
          <cell r="D807">
            <v>3698.57</v>
          </cell>
          <cell r="E807">
            <v>2007</v>
          </cell>
          <cell r="F807" t="str">
            <v>N</v>
          </cell>
          <cell r="G807">
            <v>49104.376999999993</v>
          </cell>
        </row>
        <row r="808">
          <cell r="B808" t="str">
            <v>158902</v>
          </cell>
          <cell r="C808" t="str">
            <v>TIDEHAVEN ISD</v>
          </cell>
          <cell r="D808">
            <v>817.91399999999999</v>
          </cell>
          <cell r="E808">
            <v>2007</v>
          </cell>
          <cell r="F808" t="str">
            <v>N</v>
          </cell>
          <cell r="G808">
            <v>49104.376999999993</v>
          </cell>
        </row>
        <row r="809">
          <cell r="B809" t="str">
            <v>158904</v>
          </cell>
          <cell r="C809" t="str">
            <v>MATAGORDA ISD</v>
          </cell>
          <cell r="D809">
            <v>61.902999999999999</v>
          </cell>
          <cell r="E809">
            <v>2007</v>
          </cell>
          <cell r="F809" t="str">
            <v>N</v>
          </cell>
          <cell r="G809">
            <v>49104.376999999993</v>
          </cell>
        </row>
        <row r="810">
          <cell r="B810" t="str">
            <v>158905</v>
          </cell>
          <cell r="C810" t="str">
            <v>PALACIOS ISD</v>
          </cell>
          <cell r="D810">
            <v>1466.1509999999998</v>
          </cell>
          <cell r="E810">
            <v>2007</v>
          </cell>
          <cell r="F810" t="str">
            <v>N</v>
          </cell>
          <cell r="G810">
            <v>49104.376999999993</v>
          </cell>
        </row>
        <row r="811">
          <cell r="B811" t="str">
            <v>158906</v>
          </cell>
          <cell r="C811" t="str">
            <v>VAN VLECK ISD</v>
          </cell>
          <cell r="D811">
            <v>891.34</v>
          </cell>
          <cell r="E811">
            <v>2007</v>
          </cell>
          <cell r="F811" t="str">
            <v>N</v>
          </cell>
          <cell r="G811">
            <v>49104.376999999993</v>
          </cell>
        </row>
        <row r="812">
          <cell r="B812" t="str">
            <v>159901</v>
          </cell>
          <cell r="C812" t="str">
            <v>EAGLE PASS ISD</v>
          </cell>
          <cell r="D812">
            <v>12873.69</v>
          </cell>
          <cell r="E812">
            <v>2007</v>
          </cell>
          <cell r="F812" t="str">
            <v>N</v>
          </cell>
          <cell r="G812">
            <v>344012.31599999988</v>
          </cell>
        </row>
        <row r="813">
          <cell r="B813" t="str">
            <v>160901</v>
          </cell>
          <cell r="C813" t="str">
            <v>BRADY ISD</v>
          </cell>
          <cell r="D813">
            <v>1220.2909999999999</v>
          </cell>
          <cell r="E813">
            <v>2007</v>
          </cell>
          <cell r="F813" t="str">
            <v>N</v>
          </cell>
          <cell r="G813">
            <v>45387.28</v>
          </cell>
        </row>
        <row r="814">
          <cell r="B814" t="str">
            <v>160904</v>
          </cell>
          <cell r="C814" t="str">
            <v>ROCHELLE ISD</v>
          </cell>
          <cell r="D814">
            <v>173.37</v>
          </cell>
          <cell r="E814">
            <v>2007</v>
          </cell>
          <cell r="F814" t="str">
            <v>N</v>
          </cell>
          <cell r="G814">
            <v>45387.28</v>
          </cell>
        </row>
        <row r="815">
          <cell r="B815" t="str">
            <v>160905</v>
          </cell>
          <cell r="C815" t="str">
            <v>LOHN ISD</v>
          </cell>
          <cell r="D815">
            <v>110.27799999999999</v>
          </cell>
          <cell r="E815">
            <v>2007</v>
          </cell>
          <cell r="F815" t="str">
            <v>N</v>
          </cell>
          <cell r="G815">
            <v>45387.28</v>
          </cell>
        </row>
        <row r="816">
          <cell r="B816" t="str">
            <v>161801</v>
          </cell>
          <cell r="C816" t="str">
            <v>WACO CHARTER SCHOOL</v>
          </cell>
          <cell r="D816">
            <v>144.65</v>
          </cell>
          <cell r="E816">
            <v>2007</v>
          </cell>
          <cell r="F816" t="str">
            <v>Y</v>
          </cell>
          <cell r="G816">
            <v>136448.69199999998</v>
          </cell>
        </row>
        <row r="817">
          <cell r="B817" t="str">
            <v>161802</v>
          </cell>
          <cell r="C817" t="str">
            <v>AUDRE AND BERNARD RAPOPORT ACA</v>
          </cell>
          <cell r="D817">
            <v>196.148</v>
          </cell>
          <cell r="E817">
            <v>2007</v>
          </cell>
          <cell r="F817" t="str">
            <v>Y</v>
          </cell>
          <cell r="G817">
            <v>136448.69199999998</v>
          </cell>
        </row>
        <row r="818">
          <cell r="B818" t="str">
            <v>161805</v>
          </cell>
          <cell r="C818" t="str">
            <v>RAPOPORT ACADEMY PREP SCH</v>
          </cell>
          <cell r="D818">
            <v>14.638999999999999</v>
          </cell>
          <cell r="E818">
            <v>2007</v>
          </cell>
          <cell r="F818" t="str">
            <v>Y</v>
          </cell>
          <cell r="G818">
            <v>136448.69199999998</v>
          </cell>
        </row>
        <row r="819">
          <cell r="B819" t="str">
            <v>161901</v>
          </cell>
          <cell r="C819" t="str">
            <v>CRAWFORD ISD</v>
          </cell>
          <cell r="D819">
            <v>599.23</v>
          </cell>
          <cell r="E819">
            <v>2007</v>
          </cell>
          <cell r="F819" t="str">
            <v>N</v>
          </cell>
          <cell r="G819">
            <v>136448.69199999998</v>
          </cell>
        </row>
        <row r="820">
          <cell r="B820" t="str">
            <v>161903</v>
          </cell>
          <cell r="C820" t="str">
            <v>MIDWAY ISD</v>
          </cell>
          <cell r="D820">
            <v>5976.1129999999994</v>
          </cell>
          <cell r="E820">
            <v>2007</v>
          </cell>
          <cell r="F820" t="str">
            <v>N</v>
          </cell>
          <cell r="G820">
            <v>136448.69199999998</v>
          </cell>
        </row>
        <row r="821">
          <cell r="B821" t="str">
            <v>161906</v>
          </cell>
          <cell r="C821" t="str">
            <v>LA VEGA ISD</v>
          </cell>
          <cell r="D821">
            <v>2459.56</v>
          </cell>
          <cell r="E821">
            <v>2007</v>
          </cell>
          <cell r="F821" t="str">
            <v>N</v>
          </cell>
          <cell r="G821">
            <v>136448.69199999998</v>
          </cell>
        </row>
        <row r="822">
          <cell r="B822" t="str">
            <v>161907</v>
          </cell>
          <cell r="C822" t="str">
            <v>LORENA ISD</v>
          </cell>
          <cell r="D822">
            <v>1506.6659999999999</v>
          </cell>
          <cell r="E822">
            <v>2007</v>
          </cell>
          <cell r="F822" t="str">
            <v>N</v>
          </cell>
          <cell r="G822">
            <v>136448.69199999998</v>
          </cell>
        </row>
        <row r="823">
          <cell r="B823" t="str">
            <v>161908</v>
          </cell>
          <cell r="C823" t="str">
            <v>MART ISD</v>
          </cell>
          <cell r="D823">
            <v>576.84299999999996</v>
          </cell>
          <cell r="E823">
            <v>2007</v>
          </cell>
          <cell r="F823" t="str">
            <v>N</v>
          </cell>
          <cell r="G823">
            <v>136448.69199999998</v>
          </cell>
        </row>
        <row r="824">
          <cell r="B824" t="str">
            <v>161909</v>
          </cell>
          <cell r="C824" t="str">
            <v>MCGREGOR ISD</v>
          </cell>
          <cell r="D824">
            <v>1152.116</v>
          </cell>
          <cell r="E824">
            <v>2007</v>
          </cell>
          <cell r="F824" t="str">
            <v>N</v>
          </cell>
          <cell r="G824">
            <v>136448.69199999998</v>
          </cell>
        </row>
        <row r="825">
          <cell r="B825" t="str">
            <v>161910</v>
          </cell>
          <cell r="C825" t="str">
            <v>MOODY ISD</v>
          </cell>
          <cell r="D825">
            <v>726.60599999999999</v>
          </cell>
          <cell r="E825">
            <v>2007</v>
          </cell>
          <cell r="F825" t="str">
            <v>N</v>
          </cell>
          <cell r="G825">
            <v>136448.69199999998</v>
          </cell>
        </row>
        <row r="826">
          <cell r="B826" t="str">
            <v>161912</v>
          </cell>
          <cell r="C826" t="str">
            <v>RIESEL ISD</v>
          </cell>
          <cell r="D826">
            <v>524.18299999999999</v>
          </cell>
          <cell r="E826">
            <v>2007</v>
          </cell>
          <cell r="F826" t="str">
            <v>N</v>
          </cell>
          <cell r="G826">
            <v>136448.69199999998</v>
          </cell>
        </row>
        <row r="827">
          <cell r="B827" t="str">
            <v>161914</v>
          </cell>
          <cell r="C827" t="str">
            <v>WACO ISD</v>
          </cell>
          <cell r="D827">
            <v>14040.922999999999</v>
          </cell>
          <cell r="E827">
            <v>2007</v>
          </cell>
          <cell r="F827" t="str">
            <v>N</v>
          </cell>
          <cell r="G827">
            <v>136448.69199999998</v>
          </cell>
        </row>
        <row r="828">
          <cell r="B828" t="str">
            <v>161916</v>
          </cell>
          <cell r="C828" t="str">
            <v>WEST ISD</v>
          </cell>
          <cell r="D828">
            <v>1438.8639999999998</v>
          </cell>
          <cell r="E828">
            <v>2007</v>
          </cell>
          <cell r="F828" t="str">
            <v>N</v>
          </cell>
          <cell r="G828">
            <v>136448.69199999998</v>
          </cell>
        </row>
        <row r="829">
          <cell r="B829" t="str">
            <v>161918</v>
          </cell>
          <cell r="C829" t="str">
            <v>AXTELL ISD</v>
          </cell>
          <cell r="D829">
            <v>730.68399999999997</v>
          </cell>
          <cell r="E829">
            <v>2007</v>
          </cell>
          <cell r="F829" t="str">
            <v>N</v>
          </cell>
          <cell r="G829">
            <v>136448.69199999998</v>
          </cell>
        </row>
        <row r="830">
          <cell r="B830" t="str">
            <v>161919</v>
          </cell>
          <cell r="C830" t="str">
            <v>BRUCEVILLE-EDDY ISD</v>
          </cell>
          <cell r="D830">
            <v>876.50699999999995</v>
          </cell>
          <cell r="E830">
            <v>2007</v>
          </cell>
          <cell r="F830" t="str">
            <v>N</v>
          </cell>
          <cell r="G830">
            <v>136448.69199999998</v>
          </cell>
        </row>
        <row r="831">
          <cell r="B831" t="str">
            <v>161920</v>
          </cell>
          <cell r="C831" t="str">
            <v>CHINA SPRING ISD</v>
          </cell>
          <cell r="D831">
            <v>1953.183</v>
          </cell>
          <cell r="E831">
            <v>2007</v>
          </cell>
          <cell r="F831" t="str">
            <v>N</v>
          </cell>
          <cell r="G831">
            <v>136448.69199999998</v>
          </cell>
        </row>
        <row r="832">
          <cell r="B832" t="str">
            <v>161921</v>
          </cell>
          <cell r="C832" t="str">
            <v>CONNALLY ISD</v>
          </cell>
          <cell r="D832">
            <v>2480.723</v>
          </cell>
          <cell r="E832">
            <v>2007</v>
          </cell>
          <cell r="F832" t="str">
            <v>N</v>
          </cell>
          <cell r="G832">
            <v>136448.69199999998</v>
          </cell>
        </row>
        <row r="833">
          <cell r="B833" t="str">
            <v>161922</v>
          </cell>
          <cell r="C833" t="str">
            <v>ROBINSON ISD</v>
          </cell>
          <cell r="D833">
            <v>2096.13</v>
          </cell>
          <cell r="E833">
            <v>2007</v>
          </cell>
          <cell r="F833" t="str">
            <v>N</v>
          </cell>
          <cell r="G833">
            <v>136448.69199999998</v>
          </cell>
        </row>
        <row r="834">
          <cell r="B834" t="str">
            <v>161923</v>
          </cell>
          <cell r="C834" t="str">
            <v>BOSQUEVILLE ISD</v>
          </cell>
          <cell r="D834">
            <v>429.81599999999997</v>
          </cell>
          <cell r="E834">
            <v>2007</v>
          </cell>
          <cell r="F834" t="str">
            <v>N</v>
          </cell>
          <cell r="G834">
            <v>136448.69199999998</v>
          </cell>
        </row>
        <row r="835">
          <cell r="B835" t="str">
            <v>161924</v>
          </cell>
          <cell r="C835" t="str">
            <v>HALLSBURG ISD</v>
          </cell>
          <cell r="D835">
            <v>106.75399999999999</v>
          </cell>
          <cell r="E835">
            <v>2007</v>
          </cell>
          <cell r="F835" t="str">
            <v>N</v>
          </cell>
          <cell r="G835">
            <v>136448.69199999998</v>
          </cell>
        </row>
        <row r="836">
          <cell r="B836" t="str">
            <v>161925</v>
          </cell>
          <cell r="C836" t="str">
            <v>GHOLSON ISD</v>
          </cell>
          <cell r="D836">
            <v>135.10599999999999</v>
          </cell>
          <cell r="E836">
            <v>2007</v>
          </cell>
          <cell r="F836" t="str">
            <v>N</v>
          </cell>
          <cell r="G836">
            <v>136448.69199999998</v>
          </cell>
        </row>
        <row r="837">
          <cell r="B837" t="str">
            <v>161926</v>
          </cell>
          <cell r="C837" t="str">
            <v>MCLENNAN CO ST JUVENILE CORREC</v>
          </cell>
          <cell r="D837">
            <v>264.839</v>
          </cell>
          <cell r="E837">
            <v>2007</v>
          </cell>
          <cell r="F837" t="str">
            <v>N</v>
          </cell>
          <cell r="G837">
            <v>136448.69199999998</v>
          </cell>
        </row>
        <row r="838">
          <cell r="B838" t="str">
            <v>161927</v>
          </cell>
          <cell r="C838" t="str">
            <v>MCLENNAN CO ST JUVENILE CORREC</v>
          </cell>
          <cell r="D838">
            <v>222.96599999999998</v>
          </cell>
          <cell r="E838">
            <v>2007</v>
          </cell>
          <cell r="F838" t="str">
            <v>N</v>
          </cell>
          <cell r="G838">
            <v>136448.69199999998</v>
          </cell>
        </row>
        <row r="839">
          <cell r="B839" t="str">
            <v>162904</v>
          </cell>
          <cell r="C839" t="str">
            <v>MCMULLEN COUNTY ISD</v>
          </cell>
          <cell r="D839">
            <v>165.45599999999999</v>
          </cell>
          <cell r="E839">
            <v>2007</v>
          </cell>
          <cell r="F839" t="str">
            <v>N</v>
          </cell>
          <cell r="G839">
            <v>97509.47199999998</v>
          </cell>
        </row>
        <row r="840">
          <cell r="B840" t="str">
            <v>163901</v>
          </cell>
          <cell r="C840" t="str">
            <v>DEVINE ISD</v>
          </cell>
          <cell r="D840">
            <v>1757.2950000000001</v>
          </cell>
          <cell r="E840">
            <v>2007</v>
          </cell>
          <cell r="F840" t="str">
            <v>N</v>
          </cell>
          <cell r="G840">
            <v>344012.31599999988</v>
          </cell>
        </row>
        <row r="841">
          <cell r="B841" t="str">
            <v>163902</v>
          </cell>
          <cell r="C841" t="str">
            <v>D'HANIS ISD</v>
          </cell>
          <cell r="D841">
            <v>305.25099999999998</v>
          </cell>
          <cell r="E841">
            <v>2007</v>
          </cell>
          <cell r="F841" t="str">
            <v>N</v>
          </cell>
          <cell r="G841">
            <v>344012.31599999988</v>
          </cell>
        </row>
        <row r="842">
          <cell r="B842" t="str">
            <v>163903</v>
          </cell>
          <cell r="C842" t="str">
            <v>NATALIA ISD</v>
          </cell>
          <cell r="D842">
            <v>1066.3329999999999</v>
          </cell>
          <cell r="E842">
            <v>2007</v>
          </cell>
          <cell r="F842" t="str">
            <v>N</v>
          </cell>
          <cell r="G842">
            <v>344012.31599999988</v>
          </cell>
        </row>
        <row r="843">
          <cell r="B843" t="str">
            <v>163904</v>
          </cell>
          <cell r="C843" t="str">
            <v>HONDO ISD</v>
          </cell>
          <cell r="D843">
            <v>2053.0469999999996</v>
          </cell>
          <cell r="E843">
            <v>2007</v>
          </cell>
          <cell r="F843" t="str">
            <v>N</v>
          </cell>
          <cell r="G843">
            <v>344012.31599999988</v>
          </cell>
        </row>
        <row r="844">
          <cell r="B844" t="str">
            <v>163908</v>
          </cell>
          <cell r="C844" t="str">
            <v>MEDINA VALLEY ISD</v>
          </cell>
          <cell r="D844">
            <v>2891.4249999999997</v>
          </cell>
          <cell r="E844">
            <v>2007</v>
          </cell>
          <cell r="F844" t="str">
            <v>N</v>
          </cell>
          <cell r="G844">
            <v>344012.31599999988</v>
          </cell>
        </row>
        <row r="845">
          <cell r="B845" t="str">
            <v>164901</v>
          </cell>
          <cell r="C845" t="str">
            <v>MENARD ISD</v>
          </cell>
          <cell r="D845">
            <v>330.26899999999995</v>
          </cell>
          <cell r="E845">
            <v>2007</v>
          </cell>
          <cell r="F845" t="str">
            <v>N</v>
          </cell>
          <cell r="G845">
            <v>45387.28</v>
          </cell>
        </row>
        <row r="846">
          <cell r="B846" t="str">
            <v>165801</v>
          </cell>
          <cell r="C846" t="str">
            <v>RICHARD MILBURN ACADEMY (MIDLA</v>
          </cell>
          <cell r="D846">
            <v>145.34799999999998</v>
          </cell>
          <cell r="E846">
            <v>2007</v>
          </cell>
          <cell r="F846" t="str">
            <v>Y</v>
          </cell>
          <cell r="G846">
            <v>69119.320000000007</v>
          </cell>
        </row>
        <row r="847">
          <cell r="B847" t="str">
            <v>165802</v>
          </cell>
          <cell r="C847" t="str">
            <v>MIDLAND ACADEMY CHARTER SCHOOL</v>
          </cell>
          <cell r="D847">
            <v>448.14899999999994</v>
          </cell>
          <cell r="E847">
            <v>2007</v>
          </cell>
          <cell r="F847" t="str">
            <v>Y</v>
          </cell>
          <cell r="G847">
            <v>69119.320000000007</v>
          </cell>
        </row>
        <row r="848">
          <cell r="B848" t="str">
            <v>165901</v>
          </cell>
          <cell r="C848" t="str">
            <v>MIDLAND ISD</v>
          </cell>
          <cell r="D848">
            <v>19246.326999999997</v>
          </cell>
          <cell r="E848">
            <v>2007</v>
          </cell>
          <cell r="F848" t="str">
            <v>N</v>
          </cell>
          <cell r="G848">
            <v>69119.320000000007</v>
          </cell>
        </row>
        <row r="849">
          <cell r="B849" t="str">
            <v>165902</v>
          </cell>
          <cell r="C849" t="str">
            <v>GREENWOOD ISD</v>
          </cell>
          <cell r="D849">
            <v>1474.0629999999999</v>
          </cell>
          <cell r="E849">
            <v>2007</v>
          </cell>
          <cell r="F849" t="str">
            <v>N</v>
          </cell>
          <cell r="G849">
            <v>69119.320000000007</v>
          </cell>
        </row>
        <row r="850">
          <cell r="B850" t="str">
            <v>166901</v>
          </cell>
          <cell r="C850" t="str">
            <v>CAMERON ISD</v>
          </cell>
          <cell r="D850">
            <v>1489.319</v>
          </cell>
          <cell r="E850">
            <v>2007</v>
          </cell>
          <cell r="F850" t="str">
            <v>N</v>
          </cell>
          <cell r="G850">
            <v>145717.97399999999</v>
          </cell>
        </row>
        <row r="851">
          <cell r="B851" t="str">
            <v>166902</v>
          </cell>
          <cell r="C851" t="str">
            <v>GAUSE ISD</v>
          </cell>
          <cell r="D851">
            <v>141.065</v>
          </cell>
          <cell r="E851">
            <v>2007</v>
          </cell>
          <cell r="F851" t="str">
            <v>N</v>
          </cell>
          <cell r="G851">
            <v>145717.97399999999</v>
          </cell>
        </row>
        <row r="852">
          <cell r="B852" t="str">
            <v>166903</v>
          </cell>
          <cell r="C852" t="str">
            <v>MILANO ISD</v>
          </cell>
          <cell r="D852">
            <v>398.92599999999999</v>
          </cell>
          <cell r="E852">
            <v>2007</v>
          </cell>
          <cell r="F852" t="str">
            <v>N</v>
          </cell>
          <cell r="G852">
            <v>145717.97399999999</v>
          </cell>
        </row>
        <row r="853">
          <cell r="B853" t="str">
            <v>166904</v>
          </cell>
          <cell r="C853" t="str">
            <v>ROCKDALE ISD</v>
          </cell>
          <cell r="D853">
            <v>1730.0889999999999</v>
          </cell>
          <cell r="E853">
            <v>2007</v>
          </cell>
          <cell r="F853" t="str">
            <v>N</v>
          </cell>
          <cell r="G853">
            <v>145717.97399999999</v>
          </cell>
        </row>
        <row r="854">
          <cell r="B854" t="str">
            <v>166905</v>
          </cell>
          <cell r="C854" t="str">
            <v>THORNDALE ISD</v>
          </cell>
          <cell r="D854">
            <v>528.80199999999991</v>
          </cell>
          <cell r="E854">
            <v>2007</v>
          </cell>
          <cell r="F854" t="str">
            <v>N</v>
          </cell>
          <cell r="G854">
            <v>309296.69599999994</v>
          </cell>
        </row>
        <row r="855">
          <cell r="B855" t="str">
            <v>166907</v>
          </cell>
          <cell r="C855" t="str">
            <v>BUCKHOLTS ISD</v>
          </cell>
          <cell r="D855">
            <v>195.458</v>
          </cell>
          <cell r="E855">
            <v>2007</v>
          </cell>
          <cell r="F855" t="str">
            <v>N</v>
          </cell>
          <cell r="G855">
            <v>145717.97399999999</v>
          </cell>
        </row>
        <row r="856">
          <cell r="B856" t="str">
            <v>167901</v>
          </cell>
          <cell r="C856" t="str">
            <v>GOLDTHWAITE ISD</v>
          </cell>
          <cell r="D856">
            <v>604.07199999999989</v>
          </cell>
          <cell r="E856">
            <v>2007</v>
          </cell>
          <cell r="F856" t="str">
            <v>N</v>
          </cell>
          <cell r="G856">
            <v>136448.69199999998</v>
          </cell>
        </row>
        <row r="857">
          <cell r="B857" t="str">
            <v>167902</v>
          </cell>
          <cell r="C857" t="str">
            <v>MULLIN ISD</v>
          </cell>
          <cell r="D857">
            <v>93.665000000000006</v>
          </cell>
          <cell r="E857">
            <v>2007</v>
          </cell>
          <cell r="F857" t="str">
            <v>N</v>
          </cell>
          <cell r="G857">
            <v>136448.69199999998</v>
          </cell>
        </row>
        <row r="858">
          <cell r="B858" t="str">
            <v>167903</v>
          </cell>
          <cell r="C858" t="str">
            <v>STAR ISD</v>
          </cell>
          <cell r="D858">
            <v>89.965000000000003</v>
          </cell>
          <cell r="E858">
            <v>2007</v>
          </cell>
          <cell r="F858" t="str">
            <v>N</v>
          </cell>
          <cell r="G858">
            <v>136448.69199999998</v>
          </cell>
        </row>
        <row r="859">
          <cell r="B859" t="str">
            <v>167904</v>
          </cell>
          <cell r="C859" t="str">
            <v>PRIDDY ISD</v>
          </cell>
          <cell r="D859">
            <v>98.756999999999991</v>
          </cell>
          <cell r="E859">
            <v>2007</v>
          </cell>
          <cell r="F859" t="str">
            <v>N</v>
          </cell>
          <cell r="G859">
            <v>136448.69199999998</v>
          </cell>
        </row>
        <row r="860">
          <cell r="B860" t="str">
            <v>168901</v>
          </cell>
          <cell r="C860" t="str">
            <v>COLORADO ISD</v>
          </cell>
          <cell r="D860">
            <v>943.16899999999998</v>
          </cell>
          <cell r="E860">
            <v>2007</v>
          </cell>
          <cell r="F860" t="str">
            <v>N</v>
          </cell>
          <cell r="G860">
            <v>43251.841999999997</v>
          </cell>
        </row>
        <row r="861">
          <cell r="B861" t="str">
            <v>168902</v>
          </cell>
          <cell r="C861" t="str">
            <v>LORAINE ISD</v>
          </cell>
          <cell r="D861">
            <v>135.398</v>
          </cell>
          <cell r="E861">
            <v>2007</v>
          </cell>
          <cell r="F861" t="str">
            <v>N</v>
          </cell>
          <cell r="G861">
            <v>43251.841999999997</v>
          </cell>
        </row>
        <row r="862">
          <cell r="B862" t="str">
            <v>168903</v>
          </cell>
          <cell r="C862" t="str">
            <v>WESTBROOK ISD</v>
          </cell>
          <cell r="D862">
            <v>196.25099999999998</v>
          </cell>
          <cell r="E862">
            <v>2007</v>
          </cell>
          <cell r="F862" t="str">
            <v>N</v>
          </cell>
          <cell r="G862">
            <v>43251.841999999997</v>
          </cell>
        </row>
        <row r="863">
          <cell r="B863" t="str">
            <v>169901</v>
          </cell>
          <cell r="C863" t="str">
            <v>BOWIE ISD</v>
          </cell>
          <cell r="D863">
            <v>1441.3119999999999</v>
          </cell>
          <cell r="E863">
            <v>2007</v>
          </cell>
          <cell r="F863" t="str">
            <v>N</v>
          </cell>
          <cell r="G863">
            <v>36686.667000000009</v>
          </cell>
        </row>
        <row r="864">
          <cell r="B864" t="str">
            <v>169902</v>
          </cell>
          <cell r="C864" t="str">
            <v>NOCONA ISD</v>
          </cell>
          <cell r="D864">
            <v>791.54899999999998</v>
          </cell>
          <cell r="E864">
            <v>2007</v>
          </cell>
          <cell r="F864" t="str">
            <v>N</v>
          </cell>
          <cell r="G864">
            <v>36686.667000000009</v>
          </cell>
        </row>
        <row r="865">
          <cell r="B865" t="str">
            <v>169906</v>
          </cell>
          <cell r="C865" t="str">
            <v>GOLD BURG ISD</v>
          </cell>
          <cell r="D865">
            <v>141.58199999999999</v>
          </cell>
          <cell r="E865">
            <v>2007</v>
          </cell>
          <cell r="F865" t="str">
            <v>N</v>
          </cell>
          <cell r="G865">
            <v>36686.667000000009</v>
          </cell>
        </row>
        <row r="866">
          <cell r="B866" t="str">
            <v>169908</v>
          </cell>
          <cell r="C866" t="str">
            <v>MONTAGUE ISD</v>
          </cell>
          <cell r="D866">
            <v>68.116</v>
          </cell>
          <cell r="E866">
            <v>2007</v>
          </cell>
          <cell r="F866" t="str">
            <v>N</v>
          </cell>
          <cell r="G866">
            <v>36686.667000000009</v>
          </cell>
        </row>
        <row r="867">
          <cell r="B867" t="str">
            <v>169909</v>
          </cell>
          <cell r="C867" t="str">
            <v>PRAIRIE VALLEY ISD</v>
          </cell>
          <cell r="D867">
            <v>117.75099999999999</v>
          </cell>
          <cell r="E867">
            <v>2007</v>
          </cell>
          <cell r="F867" t="str">
            <v>N</v>
          </cell>
          <cell r="G867">
            <v>36686.667000000009</v>
          </cell>
        </row>
        <row r="868">
          <cell r="B868" t="str">
            <v>169910</v>
          </cell>
          <cell r="C868" t="str">
            <v>FORESTBURG ISD</v>
          </cell>
          <cell r="D868">
            <v>163.857</v>
          </cell>
          <cell r="E868">
            <v>2007</v>
          </cell>
          <cell r="F868" t="str">
            <v>N</v>
          </cell>
          <cell r="G868">
            <v>36686.667000000009</v>
          </cell>
        </row>
        <row r="869">
          <cell r="B869" t="str">
            <v>169911</v>
          </cell>
          <cell r="C869" t="str">
            <v>SAINT JO ISD</v>
          </cell>
          <cell r="D869">
            <v>286.52199999999999</v>
          </cell>
          <cell r="E869">
            <v>2007</v>
          </cell>
          <cell r="F869" t="str">
            <v>N</v>
          </cell>
          <cell r="G869">
            <v>36686.667000000009</v>
          </cell>
        </row>
        <row r="870">
          <cell r="B870" t="str">
            <v>170801</v>
          </cell>
          <cell r="C870" t="str">
            <v>TEXAS SERENITY ACADEMY</v>
          </cell>
          <cell r="D870">
            <v>209.32199999999997</v>
          </cell>
          <cell r="E870">
            <v>2007</v>
          </cell>
          <cell r="F870" t="str">
            <v>Y</v>
          </cell>
          <cell r="G870">
            <v>145717.97399999999</v>
          </cell>
        </row>
        <row r="871">
          <cell r="B871" t="str">
            <v>170902</v>
          </cell>
          <cell r="C871" t="str">
            <v>CONROE ISD</v>
          </cell>
          <cell r="D871">
            <v>40937.602999999996</v>
          </cell>
          <cell r="E871">
            <v>2007</v>
          </cell>
          <cell r="F871" t="str">
            <v>N</v>
          </cell>
          <cell r="G871">
            <v>145717.97399999999</v>
          </cell>
        </row>
        <row r="872">
          <cell r="B872" t="str">
            <v>170903</v>
          </cell>
          <cell r="C872" t="str">
            <v>MONTGOMERY ISD</v>
          </cell>
          <cell r="D872">
            <v>5388.9989999999998</v>
          </cell>
          <cell r="E872">
            <v>2007</v>
          </cell>
          <cell r="F872" t="str">
            <v>N</v>
          </cell>
          <cell r="G872">
            <v>145717.97399999999</v>
          </cell>
        </row>
        <row r="873">
          <cell r="B873" t="str">
            <v>170904</v>
          </cell>
          <cell r="C873" t="str">
            <v>WILLIS ISD</v>
          </cell>
          <cell r="D873">
            <v>5273.6519999999991</v>
          </cell>
          <cell r="E873">
            <v>2007</v>
          </cell>
          <cell r="F873" t="str">
            <v>N</v>
          </cell>
          <cell r="G873">
            <v>145717.97399999999</v>
          </cell>
        </row>
        <row r="874">
          <cell r="B874" t="str">
            <v>170906</v>
          </cell>
          <cell r="C874" t="str">
            <v>MAGNOLIA ISD</v>
          </cell>
          <cell r="D874">
            <v>9812.1509999999998</v>
          </cell>
          <cell r="E874">
            <v>2007</v>
          </cell>
          <cell r="F874" t="str">
            <v>N</v>
          </cell>
          <cell r="G874">
            <v>145717.97399999999</v>
          </cell>
        </row>
        <row r="875">
          <cell r="B875" t="str">
            <v>170907</v>
          </cell>
          <cell r="C875" t="str">
            <v>SPLENDORA ISD</v>
          </cell>
          <cell r="D875">
            <v>3065.7389999999996</v>
          </cell>
          <cell r="E875">
            <v>2007</v>
          </cell>
          <cell r="F875" t="str">
            <v>N</v>
          </cell>
          <cell r="G875">
            <v>145717.97399999999</v>
          </cell>
        </row>
        <row r="876">
          <cell r="B876" t="str">
            <v>170908</v>
          </cell>
          <cell r="C876" t="str">
            <v>NEW CANEY ISD</v>
          </cell>
          <cell r="D876">
            <v>7722.7609999999995</v>
          </cell>
          <cell r="E876">
            <v>2007</v>
          </cell>
          <cell r="F876" t="str">
            <v>N</v>
          </cell>
          <cell r="G876">
            <v>145717.97399999999</v>
          </cell>
        </row>
        <row r="877">
          <cell r="B877" t="str">
            <v>171901</v>
          </cell>
          <cell r="C877" t="str">
            <v>DUMAS ISD</v>
          </cell>
          <cell r="D877">
            <v>3655.165</v>
          </cell>
          <cell r="E877">
            <v>2007</v>
          </cell>
          <cell r="F877" t="str">
            <v>N</v>
          </cell>
          <cell r="G877">
            <v>73161.582999999984</v>
          </cell>
        </row>
        <row r="878">
          <cell r="B878" t="str">
            <v>171902</v>
          </cell>
          <cell r="C878" t="str">
            <v>SUNRAY ISD</v>
          </cell>
          <cell r="D878">
            <v>522.42899999999997</v>
          </cell>
          <cell r="E878">
            <v>2007</v>
          </cell>
          <cell r="F878" t="str">
            <v>N</v>
          </cell>
          <cell r="G878">
            <v>73161.582999999984</v>
          </cell>
        </row>
        <row r="879">
          <cell r="B879" t="str">
            <v>172902</v>
          </cell>
          <cell r="C879" t="str">
            <v>DAINGERFIELD-LONE STAR ISD</v>
          </cell>
          <cell r="D879">
            <v>1303.3909999999998</v>
          </cell>
          <cell r="E879">
            <v>2007</v>
          </cell>
          <cell r="F879" t="str">
            <v>N</v>
          </cell>
          <cell r="G879">
            <v>52660.170999999995</v>
          </cell>
        </row>
        <row r="880">
          <cell r="B880" t="str">
            <v>172905</v>
          </cell>
          <cell r="C880" t="str">
            <v>PEWITT CISD</v>
          </cell>
          <cell r="D880">
            <v>918.02099999999996</v>
          </cell>
          <cell r="E880">
            <v>2007</v>
          </cell>
          <cell r="F880" t="str">
            <v>N</v>
          </cell>
          <cell r="G880">
            <v>52660.170999999995</v>
          </cell>
        </row>
        <row r="881">
          <cell r="B881" t="str">
            <v>173901</v>
          </cell>
          <cell r="C881" t="str">
            <v>MOTLEY COUNTY ISD</v>
          </cell>
          <cell r="D881">
            <v>161.94499999999999</v>
          </cell>
          <cell r="E881">
            <v>2007</v>
          </cell>
          <cell r="F881" t="str">
            <v>N</v>
          </cell>
          <cell r="G881">
            <v>72089.289999999994</v>
          </cell>
        </row>
        <row r="882">
          <cell r="B882" t="str">
            <v>174901</v>
          </cell>
          <cell r="C882" t="str">
            <v>CHIRENO ISD</v>
          </cell>
          <cell r="D882">
            <v>306.11599999999999</v>
          </cell>
          <cell r="E882">
            <v>2007</v>
          </cell>
          <cell r="F882" t="str">
            <v>N</v>
          </cell>
          <cell r="G882">
            <v>151669.57299999997</v>
          </cell>
        </row>
        <row r="883">
          <cell r="B883" t="str">
            <v>174902</v>
          </cell>
          <cell r="C883" t="str">
            <v>CUSHING ISD</v>
          </cell>
          <cell r="D883">
            <v>464.95699999999999</v>
          </cell>
          <cell r="E883">
            <v>2007</v>
          </cell>
          <cell r="F883" t="str">
            <v>N</v>
          </cell>
          <cell r="G883">
            <v>151669.57299999997</v>
          </cell>
        </row>
        <row r="884">
          <cell r="B884" t="str">
            <v>174903</v>
          </cell>
          <cell r="C884" t="str">
            <v>GARRISON ISD</v>
          </cell>
          <cell r="D884">
            <v>615.25699999999995</v>
          </cell>
          <cell r="E884">
            <v>2007</v>
          </cell>
          <cell r="F884" t="str">
            <v>N</v>
          </cell>
          <cell r="G884">
            <v>151669.57299999997</v>
          </cell>
        </row>
        <row r="885">
          <cell r="B885" t="str">
            <v>174904</v>
          </cell>
          <cell r="C885" t="str">
            <v>NACOGDOCHES ISD</v>
          </cell>
          <cell r="D885">
            <v>6051.9309999999996</v>
          </cell>
          <cell r="E885">
            <v>2007</v>
          </cell>
          <cell r="F885" t="str">
            <v>N</v>
          </cell>
          <cell r="G885">
            <v>151669.57299999997</v>
          </cell>
        </row>
        <row r="886">
          <cell r="B886" t="str">
            <v>174906</v>
          </cell>
          <cell r="C886" t="str">
            <v>WODEN ISD</v>
          </cell>
          <cell r="D886">
            <v>775.74699999999996</v>
          </cell>
          <cell r="E886">
            <v>2007</v>
          </cell>
          <cell r="F886" t="str">
            <v>N</v>
          </cell>
          <cell r="G886">
            <v>151669.57299999997</v>
          </cell>
        </row>
        <row r="887">
          <cell r="B887" t="str">
            <v>174908</v>
          </cell>
          <cell r="C887" t="str">
            <v>CENTRAL HEIGHTS ISD</v>
          </cell>
          <cell r="D887">
            <v>694.81399999999996</v>
          </cell>
          <cell r="E887">
            <v>2007</v>
          </cell>
          <cell r="F887" t="str">
            <v>N</v>
          </cell>
          <cell r="G887">
            <v>151669.57299999997</v>
          </cell>
        </row>
        <row r="888">
          <cell r="B888" t="str">
            <v>174909</v>
          </cell>
          <cell r="C888" t="str">
            <v>MARTINSVILLE ISD</v>
          </cell>
          <cell r="D888">
            <v>305.75299999999999</v>
          </cell>
          <cell r="E888">
            <v>2007</v>
          </cell>
          <cell r="F888" t="str">
            <v>N</v>
          </cell>
          <cell r="G888">
            <v>151669.57299999997</v>
          </cell>
        </row>
        <row r="889">
          <cell r="B889" t="str">
            <v>174910</v>
          </cell>
          <cell r="C889" t="str">
            <v>ETOILE ISD</v>
          </cell>
          <cell r="D889">
            <v>134.43199999999999</v>
          </cell>
          <cell r="E889">
            <v>2007</v>
          </cell>
          <cell r="F889" t="str">
            <v>N</v>
          </cell>
          <cell r="G889">
            <v>151669.57299999997</v>
          </cell>
        </row>
        <row r="890">
          <cell r="B890" t="str">
            <v>174911</v>
          </cell>
          <cell r="C890" t="str">
            <v>DOUGLASS ISD</v>
          </cell>
          <cell r="D890">
            <v>341.53799999999995</v>
          </cell>
          <cell r="E890">
            <v>2007</v>
          </cell>
          <cell r="F890" t="str">
            <v>N</v>
          </cell>
          <cell r="G890">
            <v>151669.57299999997</v>
          </cell>
        </row>
        <row r="891">
          <cell r="B891" t="str">
            <v>175902</v>
          </cell>
          <cell r="C891" t="str">
            <v>BLOOMING GROVE ISD</v>
          </cell>
          <cell r="D891">
            <v>825.57500000000005</v>
          </cell>
          <cell r="E891">
            <v>2007</v>
          </cell>
          <cell r="F891" t="str">
            <v>N</v>
          </cell>
          <cell r="G891">
            <v>136448.69199999998</v>
          </cell>
        </row>
        <row r="892">
          <cell r="B892" t="str">
            <v>175903</v>
          </cell>
          <cell r="C892" t="str">
            <v>CORSICANA ISD</v>
          </cell>
          <cell r="D892">
            <v>5300.3209999999999</v>
          </cell>
          <cell r="E892">
            <v>2007</v>
          </cell>
          <cell r="F892" t="str">
            <v>N</v>
          </cell>
          <cell r="G892">
            <v>136448.69199999998</v>
          </cell>
        </row>
        <row r="893">
          <cell r="B893" t="str">
            <v>175904</v>
          </cell>
          <cell r="C893" t="str">
            <v>DAWSON ISD</v>
          </cell>
          <cell r="D893">
            <v>434.79399999999998</v>
          </cell>
          <cell r="E893">
            <v>2007</v>
          </cell>
          <cell r="F893" t="str">
            <v>N</v>
          </cell>
          <cell r="G893">
            <v>136448.69199999998</v>
          </cell>
        </row>
        <row r="894">
          <cell r="B894" t="str">
            <v>175905</v>
          </cell>
          <cell r="C894" t="str">
            <v>FROST ISD</v>
          </cell>
          <cell r="D894">
            <v>326.13599999999997</v>
          </cell>
          <cell r="E894">
            <v>2007</v>
          </cell>
          <cell r="F894" t="str">
            <v>N</v>
          </cell>
          <cell r="G894">
            <v>136448.69199999998</v>
          </cell>
        </row>
        <row r="895">
          <cell r="B895" t="str">
            <v>175907</v>
          </cell>
          <cell r="C895" t="str">
            <v>KERENS ISD</v>
          </cell>
          <cell r="D895">
            <v>618.69899999999996</v>
          </cell>
          <cell r="E895">
            <v>2007</v>
          </cell>
          <cell r="F895" t="str">
            <v>N</v>
          </cell>
          <cell r="G895">
            <v>136448.69199999998</v>
          </cell>
        </row>
        <row r="896">
          <cell r="B896" t="str">
            <v>175909</v>
          </cell>
          <cell r="C896" t="str">
            <v>CORSICANA RESIDENTIAL TREATMEN</v>
          </cell>
          <cell r="D896">
            <v>179.02199999999999</v>
          </cell>
          <cell r="E896">
            <v>2007</v>
          </cell>
          <cell r="F896" t="str">
            <v>N</v>
          </cell>
          <cell r="G896">
            <v>136448.69199999998</v>
          </cell>
        </row>
        <row r="897">
          <cell r="B897" t="str">
            <v>175910</v>
          </cell>
          <cell r="C897" t="str">
            <v>MILDRED ISD</v>
          </cell>
          <cell r="D897">
            <v>662.00699999999995</v>
          </cell>
          <cell r="E897">
            <v>2007</v>
          </cell>
          <cell r="F897" t="str">
            <v>N</v>
          </cell>
          <cell r="G897">
            <v>136448.69199999998</v>
          </cell>
        </row>
        <row r="898">
          <cell r="B898" t="str">
            <v>175911</v>
          </cell>
          <cell r="C898" t="str">
            <v>RICE ISD</v>
          </cell>
          <cell r="D898">
            <v>686.51699999999994</v>
          </cell>
          <cell r="E898">
            <v>2007</v>
          </cell>
          <cell r="F898" t="str">
            <v>N</v>
          </cell>
          <cell r="G898">
            <v>136448.69199999998</v>
          </cell>
        </row>
        <row r="899">
          <cell r="B899" t="str">
            <v>176901</v>
          </cell>
          <cell r="C899" t="str">
            <v>BURKEVILLE ISD</v>
          </cell>
          <cell r="D899">
            <v>342.86699999999996</v>
          </cell>
          <cell r="E899">
            <v>2007</v>
          </cell>
          <cell r="F899" t="str">
            <v>N</v>
          </cell>
          <cell r="G899">
            <v>74531.391999999963</v>
          </cell>
        </row>
        <row r="900">
          <cell r="B900" t="str">
            <v>176902</v>
          </cell>
          <cell r="C900" t="str">
            <v>NEWTON ISD</v>
          </cell>
          <cell r="D900">
            <v>1133.694</v>
          </cell>
          <cell r="E900">
            <v>2007</v>
          </cell>
          <cell r="F900" t="str">
            <v>N</v>
          </cell>
          <cell r="G900">
            <v>74531.391999999963</v>
          </cell>
        </row>
        <row r="901">
          <cell r="B901" t="str">
            <v>176903</v>
          </cell>
          <cell r="C901" t="str">
            <v>DEWEYVILLE ISD</v>
          </cell>
          <cell r="D901">
            <v>661.33299999999997</v>
          </cell>
          <cell r="E901">
            <v>2007</v>
          </cell>
          <cell r="F901" t="str">
            <v>N</v>
          </cell>
          <cell r="G901">
            <v>74531.391999999963</v>
          </cell>
        </row>
        <row r="902">
          <cell r="B902" t="str">
            <v>177901</v>
          </cell>
          <cell r="C902" t="str">
            <v>ROSCOE ISD</v>
          </cell>
          <cell r="D902">
            <v>292.255</v>
          </cell>
          <cell r="E902">
            <v>2007</v>
          </cell>
          <cell r="F902" t="str">
            <v>N</v>
          </cell>
          <cell r="G902">
            <v>43251.841999999997</v>
          </cell>
        </row>
        <row r="903">
          <cell r="B903" t="str">
            <v>177902</v>
          </cell>
          <cell r="C903" t="str">
            <v>SWEETWATER ISD</v>
          </cell>
          <cell r="D903">
            <v>2084.212</v>
          </cell>
          <cell r="E903">
            <v>2007</v>
          </cell>
          <cell r="F903" t="str">
            <v>N</v>
          </cell>
          <cell r="G903">
            <v>43251.841999999997</v>
          </cell>
        </row>
        <row r="904">
          <cell r="B904" t="str">
            <v>177903</v>
          </cell>
          <cell r="C904" t="str">
            <v>BLACKWELL CISD</v>
          </cell>
          <cell r="D904">
            <v>128.44399999999999</v>
          </cell>
          <cell r="E904">
            <v>2007</v>
          </cell>
          <cell r="F904" t="str">
            <v>N</v>
          </cell>
          <cell r="G904">
            <v>43251.841999999997</v>
          </cell>
        </row>
        <row r="905">
          <cell r="B905" t="str">
            <v>177905</v>
          </cell>
          <cell r="C905" t="str">
            <v>HIGHLAND ISD</v>
          </cell>
          <cell r="D905">
            <v>177.291</v>
          </cell>
          <cell r="E905">
            <v>2007</v>
          </cell>
          <cell r="F905" t="str">
            <v>N</v>
          </cell>
          <cell r="G905">
            <v>43251.841999999997</v>
          </cell>
        </row>
        <row r="906">
          <cell r="B906" t="str">
            <v>178801</v>
          </cell>
          <cell r="C906" t="str">
            <v>DR M L GARZA-GONZALEZ CHARTER</v>
          </cell>
          <cell r="D906">
            <v>181.29299999999998</v>
          </cell>
          <cell r="E906">
            <v>2007</v>
          </cell>
          <cell r="F906" t="str">
            <v>Y</v>
          </cell>
          <cell r="G906">
            <v>97509.47199999998</v>
          </cell>
        </row>
        <row r="907">
          <cell r="B907" t="str">
            <v>178802</v>
          </cell>
          <cell r="C907" t="str">
            <v>SEASHORE LEARNING CTR CHARTER</v>
          </cell>
          <cell r="D907">
            <v>226.78799999999998</v>
          </cell>
          <cell r="E907">
            <v>2007</v>
          </cell>
          <cell r="F907" t="str">
            <v>Y</v>
          </cell>
          <cell r="G907">
            <v>97509.47199999998</v>
          </cell>
        </row>
        <row r="908">
          <cell r="B908" t="str">
            <v>178804</v>
          </cell>
          <cell r="C908" t="str">
            <v>RICHARD MILBURN ALTER HIGH SCH</v>
          </cell>
          <cell r="D908">
            <v>172.19299999999998</v>
          </cell>
          <cell r="E908">
            <v>2007</v>
          </cell>
          <cell r="F908" t="str">
            <v>Y</v>
          </cell>
          <cell r="G908">
            <v>97509.47199999998</v>
          </cell>
        </row>
        <row r="909">
          <cell r="B909" t="str">
            <v>178807</v>
          </cell>
          <cell r="C909" t="str">
            <v>CORPUS CHRISTI MONTESSORI SCHO</v>
          </cell>
          <cell r="D909">
            <v>78.042999999999992</v>
          </cell>
          <cell r="E909">
            <v>2007</v>
          </cell>
          <cell r="F909" t="str">
            <v>Y</v>
          </cell>
          <cell r="G909">
            <v>97509.47199999998</v>
          </cell>
        </row>
        <row r="910">
          <cell r="B910" t="str">
            <v>178901</v>
          </cell>
          <cell r="C910" t="str">
            <v>AGUA DULCE ISD</v>
          </cell>
          <cell r="D910">
            <v>337.28099999999995</v>
          </cell>
          <cell r="E910">
            <v>2007</v>
          </cell>
          <cell r="F910" t="str">
            <v>N</v>
          </cell>
          <cell r="G910">
            <v>97509.47199999998</v>
          </cell>
        </row>
        <row r="911">
          <cell r="B911" t="str">
            <v>178902</v>
          </cell>
          <cell r="C911" t="str">
            <v>BISHOP CISD</v>
          </cell>
          <cell r="D911">
            <v>1120.4179999999999</v>
          </cell>
          <cell r="E911">
            <v>2007</v>
          </cell>
          <cell r="F911" t="str">
            <v>N</v>
          </cell>
          <cell r="G911">
            <v>97509.47199999998</v>
          </cell>
        </row>
        <row r="912">
          <cell r="B912" t="str">
            <v>178903</v>
          </cell>
          <cell r="C912" t="str">
            <v>CALALLEN ISD</v>
          </cell>
          <cell r="D912">
            <v>3638.8929999999996</v>
          </cell>
          <cell r="E912">
            <v>2007</v>
          </cell>
          <cell r="F912" t="str">
            <v>N</v>
          </cell>
          <cell r="G912">
            <v>97509.47199999998</v>
          </cell>
        </row>
        <row r="913">
          <cell r="B913" t="str">
            <v>178904</v>
          </cell>
          <cell r="C913" t="str">
            <v>CORPUS CHRISTI ISD</v>
          </cell>
          <cell r="D913">
            <v>35760.353999999999</v>
          </cell>
          <cell r="E913">
            <v>2007</v>
          </cell>
          <cell r="F913" t="str">
            <v>N</v>
          </cell>
          <cell r="G913">
            <v>97509.47199999998</v>
          </cell>
        </row>
        <row r="914">
          <cell r="B914" t="str">
            <v>178905</v>
          </cell>
          <cell r="C914" t="str">
            <v>DRISCOLL ISD</v>
          </cell>
          <cell r="D914">
            <v>243.78299999999999</v>
          </cell>
          <cell r="E914">
            <v>2007</v>
          </cell>
          <cell r="F914" t="str">
            <v>N</v>
          </cell>
          <cell r="G914">
            <v>97509.47199999998</v>
          </cell>
        </row>
        <row r="915">
          <cell r="B915" t="str">
            <v>178906</v>
          </cell>
          <cell r="C915" t="str">
            <v>LONDON ISD</v>
          </cell>
          <cell r="D915">
            <v>246.45299999999997</v>
          </cell>
          <cell r="E915">
            <v>2007</v>
          </cell>
          <cell r="F915" t="str">
            <v>N</v>
          </cell>
          <cell r="G915">
            <v>97509.47199999998</v>
          </cell>
        </row>
        <row r="916">
          <cell r="B916" t="str">
            <v>178908</v>
          </cell>
          <cell r="C916" t="str">
            <v>PORT ARANSAS ISD</v>
          </cell>
          <cell r="D916">
            <v>499.11799999999999</v>
          </cell>
          <cell r="E916">
            <v>2007</v>
          </cell>
          <cell r="F916" t="str">
            <v>N</v>
          </cell>
          <cell r="G916">
            <v>97509.47199999998</v>
          </cell>
        </row>
        <row r="917">
          <cell r="B917" t="str">
            <v>178909</v>
          </cell>
          <cell r="C917" t="str">
            <v>ROBSTOWN ISD</v>
          </cell>
          <cell r="D917">
            <v>3303.6379999999999</v>
          </cell>
          <cell r="E917">
            <v>2007</v>
          </cell>
          <cell r="F917" t="str">
            <v>N</v>
          </cell>
          <cell r="G917">
            <v>97509.47199999998</v>
          </cell>
        </row>
        <row r="918">
          <cell r="B918" t="str">
            <v>178912</v>
          </cell>
          <cell r="C918" t="str">
            <v>TULOSO-MIDWAY ISD</v>
          </cell>
          <cell r="D918">
            <v>3177.2869999999998</v>
          </cell>
          <cell r="E918">
            <v>2007</v>
          </cell>
          <cell r="F918" t="str">
            <v>N</v>
          </cell>
          <cell r="G918">
            <v>97509.47199999998</v>
          </cell>
        </row>
        <row r="919">
          <cell r="B919" t="str">
            <v>178913</v>
          </cell>
          <cell r="C919" t="str">
            <v>BANQUETE ISD</v>
          </cell>
          <cell r="D919">
            <v>828.07399999999996</v>
          </cell>
          <cell r="E919">
            <v>2007</v>
          </cell>
          <cell r="F919" t="str">
            <v>N</v>
          </cell>
          <cell r="G919">
            <v>97509.47199999998</v>
          </cell>
        </row>
        <row r="920">
          <cell r="B920" t="str">
            <v>178914</v>
          </cell>
          <cell r="C920" t="str">
            <v>FLOUR BLUFF ISD</v>
          </cell>
          <cell r="D920">
            <v>5033.1089999999995</v>
          </cell>
          <cell r="E920">
            <v>2007</v>
          </cell>
          <cell r="F920" t="str">
            <v>N</v>
          </cell>
          <cell r="G920">
            <v>97509.47199999998</v>
          </cell>
        </row>
        <row r="921">
          <cell r="B921" t="str">
            <v>178915</v>
          </cell>
          <cell r="C921" t="str">
            <v>WEST OSO ISD</v>
          </cell>
          <cell r="D921">
            <v>1838.6119999999999</v>
          </cell>
          <cell r="E921">
            <v>2007</v>
          </cell>
          <cell r="F921" t="str">
            <v>N</v>
          </cell>
          <cell r="G921">
            <v>97509.47199999998</v>
          </cell>
        </row>
        <row r="922">
          <cell r="B922" t="str">
            <v>179901</v>
          </cell>
          <cell r="C922" t="str">
            <v>PERRYTON ISD</v>
          </cell>
          <cell r="D922">
            <v>1973.7579999999998</v>
          </cell>
          <cell r="E922">
            <v>2007</v>
          </cell>
          <cell r="F922" t="str">
            <v>N</v>
          </cell>
          <cell r="G922">
            <v>73161.582999999984</v>
          </cell>
        </row>
        <row r="923">
          <cell r="B923" t="str">
            <v>180901</v>
          </cell>
          <cell r="C923" t="str">
            <v>BOYS RANCH ISD</v>
          </cell>
          <cell r="D923">
            <v>319.654</v>
          </cell>
          <cell r="E923">
            <v>2007</v>
          </cell>
          <cell r="F923" t="str">
            <v>N</v>
          </cell>
          <cell r="G923">
            <v>73161.582999999984</v>
          </cell>
        </row>
        <row r="924">
          <cell r="B924" t="str">
            <v>180902</v>
          </cell>
          <cell r="C924" t="str">
            <v>VEGA ISD</v>
          </cell>
          <cell r="D924">
            <v>276.61899999999997</v>
          </cell>
          <cell r="E924">
            <v>2007</v>
          </cell>
          <cell r="F924" t="str">
            <v>N</v>
          </cell>
          <cell r="G924">
            <v>73161.582999999984</v>
          </cell>
        </row>
        <row r="925">
          <cell r="B925" t="str">
            <v>180903</v>
          </cell>
          <cell r="C925" t="str">
            <v>ADRIAN ISD</v>
          </cell>
          <cell r="D925">
            <v>119.76299999999999</v>
          </cell>
          <cell r="E925">
            <v>2007</v>
          </cell>
          <cell r="F925" t="str">
            <v>N</v>
          </cell>
          <cell r="G925">
            <v>73161.582999999984</v>
          </cell>
        </row>
        <row r="926">
          <cell r="B926" t="str">
            <v>180904</v>
          </cell>
          <cell r="C926" t="str">
            <v>WILDORADO ISD</v>
          </cell>
          <cell r="D926">
            <v>79.631999999999991</v>
          </cell>
          <cell r="E926">
            <v>2007</v>
          </cell>
          <cell r="F926" t="str">
            <v>N</v>
          </cell>
          <cell r="G926">
            <v>73161.582999999984</v>
          </cell>
        </row>
        <row r="927">
          <cell r="B927" t="str">
            <v>181901</v>
          </cell>
          <cell r="C927" t="str">
            <v>BRIDGE CITY ISD</v>
          </cell>
          <cell r="D927">
            <v>2383.335</v>
          </cell>
          <cell r="E927">
            <v>2007</v>
          </cell>
          <cell r="F927" t="str">
            <v>N</v>
          </cell>
          <cell r="G927">
            <v>74531.391999999963</v>
          </cell>
        </row>
        <row r="928">
          <cell r="B928" t="str">
            <v>181905</v>
          </cell>
          <cell r="C928" t="str">
            <v>ORANGEFIELD ISD</v>
          </cell>
          <cell r="D928">
            <v>1560.2169999999999</v>
          </cell>
          <cell r="E928">
            <v>2007</v>
          </cell>
          <cell r="F928" t="str">
            <v>N</v>
          </cell>
          <cell r="G928">
            <v>74531.391999999963</v>
          </cell>
        </row>
        <row r="929">
          <cell r="B929" t="str">
            <v>181906</v>
          </cell>
          <cell r="C929" t="str">
            <v>WEST ORANGE-COVE CISD</v>
          </cell>
          <cell r="D929">
            <v>2321.9250000000002</v>
          </cell>
          <cell r="E929">
            <v>2007</v>
          </cell>
          <cell r="F929" t="str">
            <v>N</v>
          </cell>
          <cell r="G929">
            <v>74531.391999999963</v>
          </cell>
        </row>
        <row r="930">
          <cell r="B930" t="str">
            <v>181907</v>
          </cell>
          <cell r="C930" t="str">
            <v>VIDOR ISD</v>
          </cell>
          <cell r="D930">
            <v>4559.45</v>
          </cell>
          <cell r="E930">
            <v>2007</v>
          </cell>
          <cell r="F930" t="str">
            <v>N</v>
          </cell>
          <cell r="G930">
            <v>74531.391999999963</v>
          </cell>
        </row>
        <row r="931">
          <cell r="B931" t="str">
            <v>181908</v>
          </cell>
          <cell r="C931" t="str">
            <v>LITTLE CYPRESS-MAURICEVILLE CI</v>
          </cell>
          <cell r="D931">
            <v>3484.415</v>
          </cell>
          <cell r="E931">
            <v>2007</v>
          </cell>
          <cell r="F931" t="str">
            <v>N</v>
          </cell>
          <cell r="G931">
            <v>74531.391999999963</v>
          </cell>
        </row>
        <row r="932">
          <cell r="B932" t="str">
            <v>182901</v>
          </cell>
          <cell r="C932" t="str">
            <v>GORDON ISD</v>
          </cell>
          <cell r="D932">
            <v>173.87599999999998</v>
          </cell>
          <cell r="E932">
            <v>2007</v>
          </cell>
          <cell r="F932" t="str">
            <v>N</v>
          </cell>
          <cell r="G932">
            <v>464482.81900000008</v>
          </cell>
        </row>
        <row r="933">
          <cell r="B933" t="str">
            <v>182902</v>
          </cell>
          <cell r="C933" t="str">
            <v>GRAFORD ISD</v>
          </cell>
          <cell r="D933">
            <v>297.053</v>
          </cell>
          <cell r="E933">
            <v>2007</v>
          </cell>
          <cell r="F933" t="str">
            <v>N</v>
          </cell>
          <cell r="G933">
            <v>464482.81900000008</v>
          </cell>
        </row>
        <row r="934">
          <cell r="B934" t="str">
            <v>182903</v>
          </cell>
          <cell r="C934" t="str">
            <v>MINERAL WELLS ISD</v>
          </cell>
          <cell r="D934">
            <v>3360.752</v>
          </cell>
          <cell r="E934">
            <v>2007</v>
          </cell>
          <cell r="F934" t="str">
            <v>N</v>
          </cell>
          <cell r="G934">
            <v>464482.81900000008</v>
          </cell>
        </row>
        <row r="935">
          <cell r="B935" t="str">
            <v>182904</v>
          </cell>
          <cell r="C935" t="str">
            <v>SANTO ISD</v>
          </cell>
          <cell r="D935">
            <v>459.09899999999999</v>
          </cell>
          <cell r="E935">
            <v>2007</v>
          </cell>
          <cell r="F935" t="str">
            <v>N</v>
          </cell>
          <cell r="G935">
            <v>464482.81900000008</v>
          </cell>
        </row>
        <row r="936">
          <cell r="B936" t="str">
            <v>182905</v>
          </cell>
          <cell r="C936" t="str">
            <v>STRAWN ISD</v>
          </cell>
          <cell r="D936">
            <v>174.37299999999999</v>
          </cell>
          <cell r="E936">
            <v>2007</v>
          </cell>
          <cell r="F936" t="str">
            <v>N</v>
          </cell>
          <cell r="G936">
            <v>464482.81900000008</v>
          </cell>
        </row>
        <row r="937">
          <cell r="B937" t="str">
            <v>182906</v>
          </cell>
          <cell r="C937" t="str">
            <v>PALO PINTO ISD</v>
          </cell>
          <cell r="D937">
            <v>74.202999999999989</v>
          </cell>
          <cell r="E937">
            <v>2007</v>
          </cell>
          <cell r="F937" t="str">
            <v>N</v>
          </cell>
          <cell r="G937">
            <v>464482.81900000008</v>
          </cell>
        </row>
        <row r="938">
          <cell r="B938" t="str">
            <v>183801</v>
          </cell>
          <cell r="C938" t="str">
            <v>PANOLA CHARTER SCHOOL</v>
          </cell>
          <cell r="D938">
            <v>129.26299999999998</v>
          </cell>
          <cell r="E938">
            <v>2007</v>
          </cell>
          <cell r="F938" t="str">
            <v>Y</v>
          </cell>
          <cell r="G938">
            <v>151669.57299999997</v>
          </cell>
        </row>
        <row r="939">
          <cell r="B939" t="str">
            <v>183901</v>
          </cell>
          <cell r="C939" t="str">
            <v>BECKVILLE ISD</v>
          </cell>
          <cell r="D939">
            <v>507.41199999999998</v>
          </cell>
          <cell r="E939">
            <v>2007</v>
          </cell>
          <cell r="F939" t="str">
            <v>N</v>
          </cell>
          <cell r="G939">
            <v>151669.57299999997</v>
          </cell>
        </row>
        <row r="940">
          <cell r="B940" t="str">
            <v>183902</v>
          </cell>
          <cell r="C940" t="str">
            <v>CARTHAGE ISD</v>
          </cell>
          <cell r="D940">
            <v>2515.991</v>
          </cell>
          <cell r="E940">
            <v>2007</v>
          </cell>
          <cell r="F940" t="str">
            <v>N</v>
          </cell>
          <cell r="G940">
            <v>151669.57299999997</v>
          </cell>
        </row>
        <row r="941">
          <cell r="B941" t="str">
            <v>183904</v>
          </cell>
          <cell r="C941" t="str">
            <v>GARY ISD</v>
          </cell>
          <cell r="D941">
            <v>302.50799999999998</v>
          </cell>
          <cell r="E941">
            <v>2007</v>
          </cell>
          <cell r="F941" t="str">
            <v>N</v>
          </cell>
          <cell r="G941">
            <v>151669.57299999997</v>
          </cell>
        </row>
        <row r="942">
          <cell r="B942" t="str">
            <v>184801</v>
          </cell>
          <cell r="C942" t="str">
            <v>CROSSTIMBERS ACADEMY</v>
          </cell>
          <cell r="D942">
            <v>94.896999999999991</v>
          </cell>
          <cell r="E942">
            <v>2007</v>
          </cell>
          <cell r="F942" t="str">
            <v>Y</v>
          </cell>
          <cell r="G942">
            <v>464482.81900000008</v>
          </cell>
        </row>
        <row r="943">
          <cell r="B943" t="str">
            <v>184901</v>
          </cell>
          <cell r="C943" t="str">
            <v>POOLVILLE ISD</v>
          </cell>
          <cell r="D943">
            <v>506.81099999999998</v>
          </cell>
          <cell r="E943">
            <v>2007</v>
          </cell>
          <cell r="F943" t="str">
            <v>N</v>
          </cell>
          <cell r="G943">
            <v>464482.81900000008</v>
          </cell>
        </row>
        <row r="944">
          <cell r="B944" t="str">
            <v>184902</v>
          </cell>
          <cell r="C944" t="str">
            <v>SPRINGTOWN ISD</v>
          </cell>
          <cell r="D944">
            <v>3292.8559999999998</v>
          </cell>
          <cell r="E944">
            <v>2007</v>
          </cell>
          <cell r="F944" t="str">
            <v>N</v>
          </cell>
          <cell r="G944">
            <v>464482.81900000008</v>
          </cell>
        </row>
        <row r="945">
          <cell r="B945" t="str">
            <v>184903</v>
          </cell>
          <cell r="C945" t="str">
            <v>WEATHERFORD ISD</v>
          </cell>
          <cell r="D945">
            <v>6733.6709999999994</v>
          </cell>
          <cell r="E945">
            <v>2007</v>
          </cell>
          <cell r="F945" t="str">
            <v>N</v>
          </cell>
          <cell r="G945">
            <v>464482.81900000008</v>
          </cell>
        </row>
        <row r="946">
          <cell r="B946" t="str">
            <v>184904</v>
          </cell>
          <cell r="C946" t="str">
            <v>MILLSAP ISD</v>
          </cell>
          <cell r="D946">
            <v>722.88199999999995</v>
          </cell>
          <cell r="E946">
            <v>2007</v>
          </cell>
          <cell r="F946" t="str">
            <v>N</v>
          </cell>
          <cell r="G946">
            <v>464482.81900000008</v>
          </cell>
        </row>
        <row r="947">
          <cell r="B947" t="str">
            <v>184907</v>
          </cell>
          <cell r="C947" t="str">
            <v>ALEDO ISD</v>
          </cell>
          <cell r="D947">
            <v>4003.424</v>
          </cell>
          <cell r="E947">
            <v>2007</v>
          </cell>
          <cell r="F947" t="str">
            <v>N</v>
          </cell>
          <cell r="G947">
            <v>464482.81900000008</v>
          </cell>
        </row>
        <row r="948">
          <cell r="B948" t="str">
            <v>184908</v>
          </cell>
          <cell r="C948" t="str">
            <v>PEASTER ISD</v>
          </cell>
          <cell r="D948">
            <v>1009.2979999999999</v>
          </cell>
          <cell r="E948">
            <v>2007</v>
          </cell>
          <cell r="F948" t="str">
            <v>N</v>
          </cell>
          <cell r="G948">
            <v>464482.81900000008</v>
          </cell>
        </row>
        <row r="949">
          <cell r="B949" t="str">
            <v>184909</v>
          </cell>
          <cell r="C949" t="str">
            <v>BROCK ISD</v>
          </cell>
          <cell r="D949">
            <v>725.06899999999996</v>
          </cell>
          <cell r="E949">
            <v>2007</v>
          </cell>
          <cell r="F949" t="str">
            <v>N</v>
          </cell>
          <cell r="G949">
            <v>464482.81900000008</v>
          </cell>
        </row>
        <row r="950">
          <cell r="B950" t="str">
            <v>184911</v>
          </cell>
          <cell r="C950" t="str">
            <v>GARNER ISD</v>
          </cell>
          <cell r="D950">
            <v>169.33199999999999</v>
          </cell>
          <cell r="E950">
            <v>2007</v>
          </cell>
          <cell r="F950" t="str">
            <v>N</v>
          </cell>
          <cell r="G950">
            <v>464482.81900000008</v>
          </cell>
        </row>
        <row r="951">
          <cell r="B951" t="str">
            <v>185901</v>
          </cell>
          <cell r="C951" t="str">
            <v>BOVINA ISD</v>
          </cell>
          <cell r="D951">
            <v>466.94399999999996</v>
          </cell>
          <cell r="E951">
            <v>2007</v>
          </cell>
          <cell r="F951" t="str">
            <v>N</v>
          </cell>
          <cell r="G951">
            <v>73161.582999999984</v>
          </cell>
        </row>
        <row r="952">
          <cell r="B952" t="str">
            <v>185902</v>
          </cell>
          <cell r="C952" t="str">
            <v>FARWELL ISD</v>
          </cell>
          <cell r="D952">
            <v>478.52499999999998</v>
          </cell>
          <cell r="E952">
            <v>2007</v>
          </cell>
          <cell r="F952" t="str">
            <v>N</v>
          </cell>
          <cell r="G952">
            <v>73161.582999999984</v>
          </cell>
        </row>
        <row r="953">
          <cell r="B953" t="str">
            <v>185903</v>
          </cell>
          <cell r="C953" t="str">
            <v>FRIONA ISD</v>
          </cell>
          <cell r="D953">
            <v>1164.6979999999999</v>
          </cell>
          <cell r="E953">
            <v>2007</v>
          </cell>
          <cell r="F953" t="str">
            <v>N</v>
          </cell>
          <cell r="G953">
            <v>73161.582999999984</v>
          </cell>
        </row>
        <row r="954">
          <cell r="B954" t="str">
            <v>185904</v>
          </cell>
          <cell r="C954" t="str">
            <v>LAZBUDDIE ISD</v>
          </cell>
          <cell r="D954">
            <v>128.55000000000001</v>
          </cell>
          <cell r="E954">
            <v>2007</v>
          </cell>
          <cell r="F954" t="str">
            <v>N</v>
          </cell>
          <cell r="G954">
            <v>73161.582999999984</v>
          </cell>
        </row>
        <row r="955">
          <cell r="B955" t="str">
            <v>186901</v>
          </cell>
          <cell r="C955" t="str">
            <v>BUENA VISTA ISD</v>
          </cell>
          <cell r="D955">
            <v>122.58699999999999</v>
          </cell>
          <cell r="E955">
            <v>2007</v>
          </cell>
          <cell r="F955" t="str">
            <v>N</v>
          </cell>
          <cell r="G955">
            <v>69119.320000000007</v>
          </cell>
        </row>
        <row r="956">
          <cell r="B956" t="str">
            <v>186902</v>
          </cell>
          <cell r="C956" t="str">
            <v>FORT STOCKTON ISD</v>
          </cell>
          <cell r="D956">
            <v>2034.9779999999998</v>
          </cell>
          <cell r="E956">
            <v>2007</v>
          </cell>
          <cell r="F956" t="str">
            <v>N</v>
          </cell>
          <cell r="G956">
            <v>69119.320000000007</v>
          </cell>
        </row>
        <row r="957">
          <cell r="B957" t="str">
            <v>186903</v>
          </cell>
          <cell r="C957" t="str">
            <v>IRAAN-SHEFFIELD ISD</v>
          </cell>
          <cell r="D957">
            <v>521.505</v>
          </cell>
          <cell r="E957">
            <v>2007</v>
          </cell>
          <cell r="F957" t="str">
            <v>N</v>
          </cell>
          <cell r="G957">
            <v>69119.320000000007</v>
          </cell>
        </row>
        <row r="958">
          <cell r="B958" t="str">
            <v>187901</v>
          </cell>
          <cell r="C958" t="str">
            <v>BIG SANDY ISD</v>
          </cell>
          <cell r="D958">
            <v>455.44</v>
          </cell>
          <cell r="E958">
            <v>2007</v>
          </cell>
          <cell r="F958" t="str">
            <v>N</v>
          </cell>
          <cell r="G958">
            <v>145717.97399999999</v>
          </cell>
        </row>
        <row r="959">
          <cell r="B959" t="str">
            <v>187903</v>
          </cell>
          <cell r="C959" t="str">
            <v>GOODRICH ISD</v>
          </cell>
          <cell r="D959">
            <v>258.67699999999996</v>
          </cell>
          <cell r="E959">
            <v>2007</v>
          </cell>
          <cell r="F959" t="str">
            <v>N</v>
          </cell>
          <cell r="G959">
            <v>145717.97399999999</v>
          </cell>
        </row>
        <row r="960">
          <cell r="B960" t="str">
            <v>187904</v>
          </cell>
          <cell r="C960" t="str">
            <v>CORRIGAN-CAMDEN ISD</v>
          </cell>
          <cell r="D960">
            <v>989.33799999999997</v>
          </cell>
          <cell r="E960">
            <v>2007</v>
          </cell>
          <cell r="F960" t="str">
            <v>N</v>
          </cell>
          <cell r="G960">
            <v>145717.97399999999</v>
          </cell>
        </row>
        <row r="961">
          <cell r="B961" t="str">
            <v>187906</v>
          </cell>
          <cell r="C961" t="str">
            <v>LEGGETT ISD</v>
          </cell>
          <cell r="D961">
            <v>204.09299999999999</v>
          </cell>
          <cell r="E961">
            <v>2007</v>
          </cell>
          <cell r="F961" t="str">
            <v>N</v>
          </cell>
          <cell r="G961">
            <v>145717.97399999999</v>
          </cell>
        </row>
        <row r="962">
          <cell r="B962" t="str">
            <v>187907</v>
          </cell>
          <cell r="C962" t="str">
            <v>LIVINGSTON ISD</v>
          </cell>
          <cell r="D962">
            <v>3752.0679999999998</v>
          </cell>
          <cell r="E962">
            <v>2007</v>
          </cell>
          <cell r="F962" t="str">
            <v>N</v>
          </cell>
          <cell r="G962">
            <v>145717.97399999999</v>
          </cell>
        </row>
        <row r="963">
          <cell r="B963" t="str">
            <v>187910</v>
          </cell>
          <cell r="C963" t="str">
            <v>ONALASKA ISD</v>
          </cell>
          <cell r="D963">
            <v>812.29</v>
          </cell>
          <cell r="E963">
            <v>2007</v>
          </cell>
          <cell r="F963" t="str">
            <v>N</v>
          </cell>
          <cell r="G963">
            <v>145717.97399999999</v>
          </cell>
        </row>
        <row r="964">
          <cell r="B964" t="str">
            <v>188801</v>
          </cell>
          <cell r="C964" t="str">
            <v>RICHARD MILBURN ACADEMY (AMARI</v>
          </cell>
          <cell r="D964">
            <v>152.05199999999999</v>
          </cell>
          <cell r="E964">
            <v>2007</v>
          </cell>
          <cell r="F964" t="str">
            <v>Y</v>
          </cell>
          <cell r="G964">
            <v>73161.582999999984</v>
          </cell>
        </row>
        <row r="965">
          <cell r="B965" t="str">
            <v>188901</v>
          </cell>
          <cell r="C965" t="str">
            <v>AMARILLO ISD</v>
          </cell>
          <cell r="D965">
            <v>27559.031999999999</v>
          </cell>
          <cell r="E965">
            <v>2007</v>
          </cell>
          <cell r="F965" t="str">
            <v>N</v>
          </cell>
          <cell r="G965">
            <v>73161.582999999984</v>
          </cell>
        </row>
        <row r="966">
          <cell r="B966" t="str">
            <v>188902</v>
          </cell>
          <cell r="C966" t="str">
            <v>RIVER ROAD ISD</v>
          </cell>
          <cell r="D966">
            <v>1321.74</v>
          </cell>
          <cell r="E966">
            <v>2007</v>
          </cell>
          <cell r="F966" t="str">
            <v>N</v>
          </cell>
          <cell r="G966">
            <v>73161.582999999984</v>
          </cell>
        </row>
        <row r="967">
          <cell r="B967" t="str">
            <v>188903</v>
          </cell>
          <cell r="C967" t="str">
            <v>HIGHLAND PARK ISD</v>
          </cell>
          <cell r="D967">
            <v>838.05</v>
          </cell>
          <cell r="E967">
            <v>2007</v>
          </cell>
          <cell r="F967" t="str">
            <v>N</v>
          </cell>
          <cell r="G967">
            <v>73161.582999999984</v>
          </cell>
        </row>
        <row r="968">
          <cell r="B968" t="str">
            <v>188904</v>
          </cell>
          <cell r="C968" t="str">
            <v>BUSHLAND ISD</v>
          </cell>
          <cell r="D968">
            <v>959.00099999999998</v>
          </cell>
          <cell r="E968">
            <v>2007</v>
          </cell>
          <cell r="F968" t="str">
            <v>N</v>
          </cell>
          <cell r="G968">
            <v>73161.582999999984</v>
          </cell>
        </row>
        <row r="969">
          <cell r="B969" t="str">
            <v>189901</v>
          </cell>
          <cell r="C969" t="str">
            <v>MARFA ISD</v>
          </cell>
          <cell r="D969">
            <v>392.05799999999999</v>
          </cell>
          <cell r="E969">
            <v>2007</v>
          </cell>
          <cell r="F969" t="str">
            <v>N</v>
          </cell>
          <cell r="G969">
            <v>69119.320000000007</v>
          </cell>
        </row>
        <row r="970">
          <cell r="B970" t="str">
            <v>189902</v>
          </cell>
          <cell r="C970" t="str">
            <v>PRESIDIO ISD</v>
          </cell>
          <cell r="D970">
            <v>1341.6989999999998</v>
          </cell>
          <cell r="E970">
            <v>2007</v>
          </cell>
          <cell r="F970" t="str">
            <v>N</v>
          </cell>
          <cell r="G970">
            <v>69119.320000000007</v>
          </cell>
        </row>
        <row r="971">
          <cell r="B971" t="str">
            <v>190903</v>
          </cell>
          <cell r="C971" t="str">
            <v>RAINS ISD</v>
          </cell>
          <cell r="D971">
            <v>1517.0359999999998</v>
          </cell>
          <cell r="E971">
            <v>2007</v>
          </cell>
          <cell r="F971" t="str">
            <v>N</v>
          </cell>
          <cell r="G971">
            <v>151669.57299999997</v>
          </cell>
        </row>
        <row r="972">
          <cell r="B972" t="str">
            <v>191901</v>
          </cell>
          <cell r="C972" t="str">
            <v>CANYON ISD</v>
          </cell>
          <cell r="D972">
            <v>7803.5109999999995</v>
          </cell>
          <cell r="E972">
            <v>2007</v>
          </cell>
          <cell r="F972" t="str">
            <v>N</v>
          </cell>
          <cell r="G972">
            <v>73161.582999999984</v>
          </cell>
        </row>
        <row r="973">
          <cell r="B973" t="str">
            <v>192901</v>
          </cell>
          <cell r="C973" t="str">
            <v>REAGAN COUNTY ISD</v>
          </cell>
          <cell r="D973">
            <v>699.67499999999995</v>
          </cell>
          <cell r="E973">
            <v>2007</v>
          </cell>
          <cell r="F973" t="str">
            <v>N</v>
          </cell>
          <cell r="G973">
            <v>69119.320000000007</v>
          </cell>
        </row>
        <row r="974">
          <cell r="B974" t="str">
            <v>193801</v>
          </cell>
          <cell r="C974" t="str">
            <v>BIG SPRINGS CHARTER SCHOOL</v>
          </cell>
          <cell r="D974">
            <v>101.45</v>
          </cell>
          <cell r="E974">
            <v>2007</v>
          </cell>
          <cell r="F974" t="str">
            <v>Y</v>
          </cell>
          <cell r="G974">
            <v>344012.31599999988</v>
          </cell>
        </row>
        <row r="975">
          <cell r="B975" t="str">
            <v>193902</v>
          </cell>
          <cell r="C975" t="str">
            <v>LEAKEY ISD</v>
          </cell>
          <cell r="D975">
            <v>230.20299999999997</v>
          </cell>
          <cell r="E975">
            <v>2007</v>
          </cell>
          <cell r="F975" t="str">
            <v>N</v>
          </cell>
          <cell r="G975">
            <v>344012.31599999988</v>
          </cell>
        </row>
        <row r="976">
          <cell r="B976" t="str">
            <v>194902</v>
          </cell>
          <cell r="C976" t="str">
            <v>AVERY ISD</v>
          </cell>
          <cell r="D976">
            <v>400.82599999999996</v>
          </cell>
          <cell r="E976">
            <v>2007</v>
          </cell>
          <cell r="F976" t="str">
            <v>N</v>
          </cell>
          <cell r="G976">
            <v>52660.170999999995</v>
          </cell>
        </row>
        <row r="977">
          <cell r="B977" t="str">
            <v>194903</v>
          </cell>
          <cell r="C977" t="str">
            <v>RIVERCREST ISD</v>
          </cell>
          <cell r="D977">
            <v>722.43</v>
          </cell>
          <cell r="E977">
            <v>2007</v>
          </cell>
          <cell r="F977" t="str">
            <v>N</v>
          </cell>
          <cell r="G977">
            <v>52660.170999999995</v>
          </cell>
        </row>
        <row r="978">
          <cell r="B978" t="str">
            <v>194904</v>
          </cell>
          <cell r="C978" t="str">
            <v>CLARKSVILLE ISD</v>
          </cell>
          <cell r="D978">
            <v>838.80899999999997</v>
          </cell>
          <cell r="E978">
            <v>2007</v>
          </cell>
          <cell r="F978" t="str">
            <v>N</v>
          </cell>
          <cell r="G978">
            <v>52660.170999999995</v>
          </cell>
        </row>
        <row r="979">
          <cell r="B979" t="str">
            <v>194905</v>
          </cell>
          <cell r="C979" t="str">
            <v>DETROIT ISD</v>
          </cell>
          <cell r="D979">
            <v>452.99</v>
          </cell>
          <cell r="E979">
            <v>2007</v>
          </cell>
          <cell r="F979" t="str">
            <v>N</v>
          </cell>
          <cell r="G979">
            <v>52660.170999999995</v>
          </cell>
        </row>
        <row r="980">
          <cell r="B980" t="str">
            <v>195901</v>
          </cell>
          <cell r="C980" t="str">
            <v>PECOS-BARSTOW-TOYAH ISD</v>
          </cell>
          <cell r="D980">
            <v>2061.6339999999996</v>
          </cell>
          <cell r="E980">
            <v>2007</v>
          </cell>
          <cell r="F980" t="str">
            <v>N</v>
          </cell>
          <cell r="G980">
            <v>69119.320000000007</v>
          </cell>
        </row>
        <row r="981">
          <cell r="B981" t="str">
            <v>195902</v>
          </cell>
          <cell r="C981" t="str">
            <v>BALMORHEA ISD</v>
          </cell>
          <cell r="D981">
            <v>144.81099999999998</v>
          </cell>
          <cell r="E981">
            <v>2007</v>
          </cell>
          <cell r="F981" t="str">
            <v>N</v>
          </cell>
          <cell r="G981">
            <v>69119.320000000007</v>
          </cell>
        </row>
        <row r="982">
          <cell r="B982" t="str">
            <v>196901</v>
          </cell>
          <cell r="C982" t="str">
            <v>AUSTWELL-TIVOLI ISD</v>
          </cell>
          <cell r="D982">
            <v>166.476</v>
          </cell>
          <cell r="E982">
            <v>2007</v>
          </cell>
          <cell r="F982" t="str">
            <v>N</v>
          </cell>
          <cell r="G982">
            <v>49104.376999999993</v>
          </cell>
        </row>
        <row r="983">
          <cell r="B983" t="str">
            <v>196902</v>
          </cell>
          <cell r="C983" t="str">
            <v>WOODSBORO ISD</v>
          </cell>
          <cell r="D983">
            <v>539.70799999999997</v>
          </cell>
          <cell r="E983">
            <v>2007</v>
          </cell>
          <cell r="F983" t="str">
            <v>N</v>
          </cell>
          <cell r="G983">
            <v>49104.376999999993</v>
          </cell>
        </row>
        <row r="984">
          <cell r="B984" t="str">
            <v>196903</v>
          </cell>
          <cell r="C984" t="str">
            <v>REFUGIO ISD</v>
          </cell>
          <cell r="D984">
            <v>683.42299999999989</v>
          </cell>
          <cell r="E984">
            <v>2007</v>
          </cell>
          <cell r="F984" t="str">
            <v>N</v>
          </cell>
          <cell r="G984">
            <v>49104.376999999993</v>
          </cell>
        </row>
        <row r="985">
          <cell r="B985" t="str">
            <v>197902</v>
          </cell>
          <cell r="C985" t="str">
            <v>MIAMI ISD</v>
          </cell>
          <cell r="D985">
            <v>157.75899999999999</v>
          </cell>
          <cell r="E985">
            <v>2007</v>
          </cell>
          <cell r="F985" t="str">
            <v>N</v>
          </cell>
          <cell r="G985">
            <v>73161.582999999984</v>
          </cell>
        </row>
        <row r="986">
          <cell r="B986" t="str">
            <v>198901</v>
          </cell>
          <cell r="C986" t="str">
            <v>BREMOND ISD</v>
          </cell>
          <cell r="D986">
            <v>415.654</v>
          </cell>
          <cell r="E986">
            <v>2007</v>
          </cell>
          <cell r="F986" t="str">
            <v>N</v>
          </cell>
          <cell r="G986">
            <v>145717.97399999999</v>
          </cell>
        </row>
        <row r="987">
          <cell r="B987" t="str">
            <v>198902</v>
          </cell>
          <cell r="C987" t="str">
            <v>CALVERT ISD</v>
          </cell>
          <cell r="D987">
            <v>202.523</v>
          </cell>
          <cell r="E987">
            <v>2007</v>
          </cell>
          <cell r="F987" t="str">
            <v>N</v>
          </cell>
          <cell r="G987">
            <v>145717.97399999999</v>
          </cell>
        </row>
        <row r="988">
          <cell r="B988" t="str">
            <v>198903</v>
          </cell>
          <cell r="C988" t="str">
            <v>FRANKLIN ISD</v>
          </cell>
          <cell r="D988">
            <v>914.09799999999996</v>
          </cell>
          <cell r="E988">
            <v>2007</v>
          </cell>
          <cell r="F988" t="str">
            <v>N</v>
          </cell>
          <cell r="G988">
            <v>145717.97399999999</v>
          </cell>
        </row>
        <row r="989">
          <cell r="B989" t="str">
            <v>198905</v>
          </cell>
          <cell r="C989" t="str">
            <v>HEARNE ISD</v>
          </cell>
          <cell r="D989">
            <v>1044.0919999999999</v>
          </cell>
          <cell r="E989">
            <v>2007</v>
          </cell>
          <cell r="F989" t="str">
            <v>N</v>
          </cell>
          <cell r="G989">
            <v>145717.97399999999</v>
          </cell>
        </row>
        <row r="990">
          <cell r="B990" t="str">
            <v>198906</v>
          </cell>
          <cell r="C990" t="str">
            <v>MUMFORD ISD</v>
          </cell>
          <cell r="D990">
            <v>451.86199999999997</v>
          </cell>
          <cell r="E990">
            <v>2007</v>
          </cell>
          <cell r="F990" t="str">
            <v>N</v>
          </cell>
          <cell r="G990">
            <v>145717.97399999999</v>
          </cell>
        </row>
        <row r="991">
          <cell r="B991" t="str">
            <v>199901</v>
          </cell>
          <cell r="C991" t="str">
            <v>ROCKWALL ISD</v>
          </cell>
          <cell r="D991">
            <v>11640.670999999998</v>
          </cell>
          <cell r="E991">
            <v>2007</v>
          </cell>
          <cell r="F991" t="str">
            <v>N</v>
          </cell>
          <cell r="G991">
            <v>648111.80300000007</v>
          </cell>
        </row>
        <row r="992">
          <cell r="B992" t="str">
            <v>199902</v>
          </cell>
          <cell r="C992" t="str">
            <v>ROYSE CITY ISD</v>
          </cell>
          <cell r="D992">
            <v>3562.5269999999996</v>
          </cell>
          <cell r="E992">
            <v>2007</v>
          </cell>
          <cell r="F992" t="str">
            <v>N</v>
          </cell>
          <cell r="G992">
            <v>648111.80300000007</v>
          </cell>
        </row>
        <row r="993">
          <cell r="B993" t="str">
            <v>200901</v>
          </cell>
          <cell r="C993" t="str">
            <v>BALLINGER ISD</v>
          </cell>
          <cell r="D993">
            <v>923.63699999999994</v>
          </cell>
          <cell r="E993">
            <v>2007</v>
          </cell>
          <cell r="F993" t="str">
            <v>N</v>
          </cell>
          <cell r="G993">
            <v>45387.28</v>
          </cell>
        </row>
        <row r="994">
          <cell r="B994" t="str">
            <v>200902</v>
          </cell>
          <cell r="C994" t="str">
            <v>MILES ISD</v>
          </cell>
          <cell r="D994">
            <v>395.71699999999998</v>
          </cell>
          <cell r="E994">
            <v>2007</v>
          </cell>
          <cell r="F994" t="str">
            <v>N</v>
          </cell>
          <cell r="G994">
            <v>45387.28</v>
          </cell>
        </row>
        <row r="995">
          <cell r="B995" t="str">
            <v>200904</v>
          </cell>
          <cell r="C995" t="str">
            <v>WINTERS  ISD</v>
          </cell>
          <cell r="D995">
            <v>619.61199999999997</v>
          </cell>
          <cell r="E995">
            <v>2007</v>
          </cell>
          <cell r="F995" t="str">
            <v>N</v>
          </cell>
          <cell r="G995">
            <v>45387.28</v>
          </cell>
        </row>
        <row r="996">
          <cell r="B996" t="str">
            <v>200906</v>
          </cell>
          <cell r="C996" t="str">
            <v>OLFEN ISD</v>
          </cell>
          <cell r="D996">
            <v>70.076999999999998</v>
          </cell>
          <cell r="E996">
            <v>2007</v>
          </cell>
          <cell r="F996" t="str">
            <v>N</v>
          </cell>
          <cell r="G996">
            <v>45387.28</v>
          </cell>
        </row>
        <row r="997">
          <cell r="B997" t="str">
            <v>201902</v>
          </cell>
          <cell r="C997" t="str">
            <v>HENDERSON ISD</v>
          </cell>
          <cell r="D997">
            <v>3310.9359999999997</v>
          </cell>
          <cell r="E997">
            <v>2007</v>
          </cell>
          <cell r="F997" t="str">
            <v>N</v>
          </cell>
          <cell r="G997">
            <v>151669.57299999997</v>
          </cell>
        </row>
        <row r="998">
          <cell r="B998" t="str">
            <v>201903</v>
          </cell>
          <cell r="C998" t="str">
            <v>LANEVILLE ISD</v>
          </cell>
          <cell r="D998">
            <v>145.77099999999999</v>
          </cell>
          <cell r="E998">
            <v>2007</v>
          </cell>
          <cell r="F998" t="str">
            <v>N</v>
          </cell>
          <cell r="G998">
            <v>151669.57299999997</v>
          </cell>
        </row>
        <row r="999">
          <cell r="B999" t="str">
            <v>201904</v>
          </cell>
          <cell r="C999" t="str">
            <v>LEVERETTS CHAPEL ISD</v>
          </cell>
          <cell r="D999">
            <v>223.50899999999999</v>
          </cell>
          <cell r="E999">
            <v>2007</v>
          </cell>
          <cell r="F999" t="str">
            <v>N</v>
          </cell>
          <cell r="G999">
            <v>151669.57299999997</v>
          </cell>
        </row>
        <row r="1000">
          <cell r="B1000" t="str">
            <v>201907</v>
          </cell>
          <cell r="C1000" t="str">
            <v>MOUNT ENTERPRISE ISD</v>
          </cell>
          <cell r="D1000">
            <v>371.30199999999996</v>
          </cell>
          <cell r="E1000">
            <v>2007</v>
          </cell>
          <cell r="F1000" t="str">
            <v>N</v>
          </cell>
          <cell r="G1000">
            <v>151669.57299999997</v>
          </cell>
        </row>
        <row r="1001">
          <cell r="B1001" t="str">
            <v>201908</v>
          </cell>
          <cell r="C1001" t="str">
            <v>OVERTON ISD</v>
          </cell>
          <cell r="D1001">
            <v>494.09500000000003</v>
          </cell>
          <cell r="E1001">
            <v>2007</v>
          </cell>
          <cell r="F1001" t="str">
            <v>N</v>
          </cell>
          <cell r="G1001">
            <v>151669.57299999997</v>
          </cell>
        </row>
        <row r="1002">
          <cell r="B1002" t="str">
            <v>201910</v>
          </cell>
          <cell r="C1002" t="str">
            <v>TATUM ISD</v>
          </cell>
          <cell r="D1002">
            <v>1234.1239999999998</v>
          </cell>
          <cell r="E1002">
            <v>2007</v>
          </cell>
          <cell r="F1002" t="str">
            <v>N</v>
          </cell>
          <cell r="G1002">
            <v>151669.57299999997</v>
          </cell>
        </row>
        <row r="1003">
          <cell r="B1003" t="str">
            <v>201913</v>
          </cell>
          <cell r="C1003" t="str">
            <v>CARLISLE ISD</v>
          </cell>
          <cell r="D1003">
            <v>559.49699999999996</v>
          </cell>
          <cell r="E1003">
            <v>2007</v>
          </cell>
          <cell r="F1003" t="str">
            <v>N</v>
          </cell>
          <cell r="G1003">
            <v>151669.57299999997</v>
          </cell>
        </row>
        <row r="1004">
          <cell r="B1004" t="str">
            <v>201914</v>
          </cell>
          <cell r="C1004" t="str">
            <v>WEST RUSK ISD</v>
          </cell>
          <cell r="D1004">
            <v>706.72299999999996</v>
          </cell>
          <cell r="E1004">
            <v>2007</v>
          </cell>
          <cell r="F1004" t="str">
            <v>N</v>
          </cell>
          <cell r="G1004">
            <v>151669.57299999997</v>
          </cell>
        </row>
        <row r="1005">
          <cell r="B1005" t="str">
            <v>202903</v>
          </cell>
          <cell r="C1005" t="str">
            <v>HEMPHILL ISD</v>
          </cell>
          <cell r="D1005">
            <v>885.08699999999999</v>
          </cell>
          <cell r="E1005">
            <v>2007</v>
          </cell>
          <cell r="F1005" t="str">
            <v>N</v>
          </cell>
          <cell r="G1005">
            <v>151669.57299999997</v>
          </cell>
        </row>
        <row r="1006">
          <cell r="B1006" t="str">
            <v>202905</v>
          </cell>
          <cell r="C1006" t="str">
            <v>WEST SABINE ISD</v>
          </cell>
          <cell r="D1006">
            <v>558.07000000000005</v>
          </cell>
          <cell r="E1006">
            <v>2007</v>
          </cell>
          <cell r="F1006" t="str">
            <v>N</v>
          </cell>
          <cell r="G1006">
            <v>151669.57299999997</v>
          </cell>
        </row>
        <row r="1007">
          <cell r="B1007" t="str">
            <v>203901</v>
          </cell>
          <cell r="C1007" t="str">
            <v>SAN AUGUSTINE ISD</v>
          </cell>
          <cell r="D1007">
            <v>853.62699999999995</v>
          </cell>
          <cell r="E1007">
            <v>2007</v>
          </cell>
          <cell r="F1007" t="str">
            <v>N</v>
          </cell>
          <cell r="G1007">
            <v>151669.57299999997</v>
          </cell>
        </row>
        <row r="1008">
          <cell r="B1008" t="str">
            <v>203902</v>
          </cell>
          <cell r="C1008" t="str">
            <v>BROADDUS ISD</v>
          </cell>
          <cell r="D1008">
            <v>414.74399999999997</v>
          </cell>
          <cell r="E1008">
            <v>2007</v>
          </cell>
          <cell r="F1008" t="str">
            <v>N</v>
          </cell>
          <cell r="G1008">
            <v>151669.57299999997</v>
          </cell>
        </row>
        <row r="1009">
          <cell r="B1009" t="str">
            <v>204901</v>
          </cell>
          <cell r="C1009" t="str">
            <v>COLDSPRING-OAKHURST CISD</v>
          </cell>
          <cell r="D1009">
            <v>1578.0450000000001</v>
          </cell>
          <cell r="E1009">
            <v>2007</v>
          </cell>
          <cell r="F1009" t="str">
            <v>N</v>
          </cell>
          <cell r="G1009">
            <v>145717.97399999999</v>
          </cell>
        </row>
        <row r="1010">
          <cell r="B1010" t="str">
            <v>204904</v>
          </cell>
          <cell r="C1010" t="str">
            <v>SHEPHERD ISD</v>
          </cell>
          <cell r="D1010">
            <v>1705.7739999999999</v>
          </cell>
          <cell r="E1010">
            <v>2007</v>
          </cell>
          <cell r="F1010" t="str">
            <v>N</v>
          </cell>
          <cell r="G1010">
            <v>145717.97399999999</v>
          </cell>
        </row>
        <row r="1011">
          <cell r="B1011" t="str">
            <v>205901</v>
          </cell>
          <cell r="C1011" t="str">
            <v>ARANSAS PASS ISD</v>
          </cell>
          <cell r="D1011">
            <v>1927.4189999999999</v>
          </cell>
          <cell r="E1011">
            <v>2007</v>
          </cell>
          <cell r="F1011" t="str">
            <v>N</v>
          </cell>
          <cell r="G1011">
            <v>97509.47199999998</v>
          </cell>
        </row>
        <row r="1012">
          <cell r="B1012" t="str">
            <v>205902</v>
          </cell>
          <cell r="C1012" t="str">
            <v>GREGORY-PORTLAND ISD</v>
          </cell>
          <cell r="D1012">
            <v>4022.2659999999996</v>
          </cell>
          <cell r="E1012">
            <v>2007</v>
          </cell>
          <cell r="F1012" t="str">
            <v>N</v>
          </cell>
          <cell r="G1012">
            <v>97509.47199999998</v>
          </cell>
        </row>
        <row r="1013">
          <cell r="B1013" t="str">
            <v>205903</v>
          </cell>
          <cell r="C1013" t="str">
            <v>INGLESIDE ISD</v>
          </cell>
          <cell r="D1013">
            <v>2091.5459999999998</v>
          </cell>
          <cell r="E1013">
            <v>2007</v>
          </cell>
          <cell r="F1013" t="str">
            <v>N</v>
          </cell>
          <cell r="G1013">
            <v>97509.47199999998</v>
          </cell>
        </row>
        <row r="1014">
          <cell r="B1014" t="str">
            <v>205904</v>
          </cell>
          <cell r="C1014" t="str">
            <v>MATHIS ISD</v>
          </cell>
          <cell r="D1014">
            <v>1743.77</v>
          </cell>
          <cell r="E1014">
            <v>2007</v>
          </cell>
          <cell r="F1014" t="str">
            <v>N</v>
          </cell>
          <cell r="G1014">
            <v>97509.47199999998</v>
          </cell>
        </row>
        <row r="1015">
          <cell r="B1015" t="str">
            <v>205905</v>
          </cell>
          <cell r="C1015" t="str">
            <v>ODEM-EDROY ISD</v>
          </cell>
          <cell r="D1015">
            <v>1104.106</v>
          </cell>
          <cell r="E1015">
            <v>2007</v>
          </cell>
          <cell r="F1015" t="str">
            <v>N</v>
          </cell>
          <cell r="G1015">
            <v>97509.47199999998</v>
          </cell>
        </row>
        <row r="1016">
          <cell r="B1016" t="str">
            <v>205906</v>
          </cell>
          <cell r="C1016" t="str">
            <v>SINTON ISD</v>
          </cell>
          <cell r="D1016">
            <v>1949.9309999999998</v>
          </cell>
          <cell r="E1016">
            <v>2007</v>
          </cell>
          <cell r="F1016" t="str">
            <v>N</v>
          </cell>
          <cell r="G1016">
            <v>97509.47199999998</v>
          </cell>
        </row>
        <row r="1017">
          <cell r="B1017" t="str">
            <v>205907</v>
          </cell>
          <cell r="C1017" t="str">
            <v>TAFT ISD</v>
          </cell>
          <cell r="D1017">
            <v>1280.3909999999998</v>
          </cell>
          <cell r="E1017">
            <v>2007</v>
          </cell>
          <cell r="F1017" t="str">
            <v>N</v>
          </cell>
          <cell r="G1017">
            <v>97509.47199999998</v>
          </cell>
        </row>
        <row r="1018">
          <cell r="B1018" t="str">
            <v>206901</v>
          </cell>
          <cell r="C1018" t="str">
            <v>SAN SABA ISD</v>
          </cell>
          <cell r="D1018">
            <v>679.67899999999997</v>
          </cell>
          <cell r="E1018">
            <v>2007</v>
          </cell>
          <cell r="F1018" t="str">
            <v>N</v>
          </cell>
          <cell r="G1018">
            <v>45387.28</v>
          </cell>
        </row>
        <row r="1019">
          <cell r="B1019" t="str">
            <v>206902</v>
          </cell>
          <cell r="C1019" t="str">
            <v>RICHLAND SPRINGS ISD</v>
          </cell>
          <cell r="D1019">
            <v>180.08</v>
          </cell>
          <cell r="E1019">
            <v>2007</v>
          </cell>
          <cell r="F1019" t="str">
            <v>N</v>
          </cell>
          <cell r="G1019">
            <v>45387.28</v>
          </cell>
        </row>
        <row r="1020">
          <cell r="B1020" t="str">
            <v>206903</v>
          </cell>
          <cell r="C1020" t="str">
            <v>CHEROKEE ISD</v>
          </cell>
          <cell r="D1020">
            <v>120.54799999999999</v>
          </cell>
          <cell r="E1020">
            <v>2007</v>
          </cell>
          <cell r="F1020" t="str">
            <v>N</v>
          </cell>
          <cell r="G1020">
            <v>45387.28</v>
          </cell>
        </row>
        <row r="1021">
          <cell r="B1021" t="str">
            <v>206904</v>
          </cell>
          <cell r="C1021" t="str">
            <v>SAN SABA STATE SCHOOL</v>
          </cell>
          <cell r="D1021">
            <v>254.39899999999997</v>
          </cell>
          <cell r="E1021">
            <v>2007</v>
          </cell>
          <cell r="F1021" t="str">
            <v>N</v>
          </cell>
          <cell r="G1021">
            <v>45387.28</v>
          </cell>
        </row>
        <row r="1022">
          <cell r="B1022" t="str">
            <v>207901</v>
          </cell>
          <cell r="C1022" t="str">
            <v>SCHLEICHER ISD</v>
          </cell>
          <cell r="D1022">
            <v>570.00599999999997</v>
          </cell>
          <cell r="E1022">
            <v>2007</v>
          </cell>
          <cell r="F1022" t="str">
            <v>N</v>
          </cell>
          <cell r="G1022">
            <v>45387.28</v>
          </cell>
        </row>
        <row r="1023">
          <cell r="B1023" t="str">
            <v>208901</v>
          </cell>
          <cell r="C1023" t="str">
            <v>HERMLEIGH ISD</v>
          </cell>
          <cell r="D1023">
            <v>167.30199999999999</v>
          </cell>
          <cell r="E1023">
            <v>2007</v>
          </cell>
          <cell r="F1023" t="str">
            <v>N</v>
          </cell>
          <cell r="G1023">
            <v>43251.841999999997</v>
          </cell>
        </row>
        <row r="1024">
          <cell r="B1024" t="str">
            <v>208902</v>
          </cell>
          <cell r="C1024" t="str">
            <v>SNYDER ISD</v>
          </cell>
          <cell r="D1024">
            <v>2402.1089999999999</v>
          </cell>
          <cell r="E1024">
            <v>2007</v>
          </cell>
          <cell r="F1024" t="str">
            <v>N</v>
          </cell>
          <cell r="G1024">
            <v>43251.841999999997</v>
          </cell>
        </row>
        <row r="1025">
          <cell r="B1025" t="str">
            <v>208903</v>
          </cell>
          <cell r="C1025" t="str">
            <v>IRA ISD</v>
          </cell>
          <cell r="D1025">
            <v>240.13</v>
          </cell>
          <cell r="E1025">
            <v>2007</v>
          </cell>
          <cell r="F1025" t="str">
            <v>N</v>
          </cell>
          <cell r="G1025">
            <v>43251.841999999997</v>
          </cell>
        </row>
        <row r="1026">
          <cell r="B1026" t="str">
            <v>209901</v>
          </cell>
          <cell r="C1026" t="str">
            <v>ALBANY ISD</v>
          </cell>
          <cell r="D1026">
            <v>521.79699999999991</v>
          </cell>
          <cell r="E1026">
            <v>2007</v>
          </cell>
          <cell r="F1026" t="str">
            <v>N</v>
          </cell>
          <cell r="G1026">
            <v>43251.841999999997</v>
          </cell>
        </row>
        <row r="1027">
          <cell r="B1027" t="str">
            <v>209902</v>
          </cell>
          <cell r="C1027" t="str">
            <v>MORAN ISD</v>
          </cell>
          <cell r="D1027">
            <v>120.26199999999999</v>
          </cell>
          <cell r="E1027">
            <v>2007</v>
          </cell>
          <cell r="F1027" t="str">
            <v>N</v>
          </cell>
          <cell r="G1027">
            <v>43251.841999999997</v>
          </cell>
        </row>
        <row r="1028">
          <cell r="B1028" t="str">
            <v>210901</v>
          </cell>
          <cell r="C1028" t="str">
            <v>CENTER ISD</v>
          </cell>
          <cell r="D1028">
            <v>2331.9739999999997</v>
          </cell>
          <cell r="E1028">
            <v>2007</v>
          </cell>
          <cell r="F1028" t="str">
            <v>N</v>
          </cell>
          <cell r="G1028">
            <v>151669.57299999997</v>
          </cell>
        </row>
        <row r="1029">
          <cell r="B1029" t="str">
            <v>210902</v>
          </cell>
          <cell r="C1029" t="str">
            <v>JOAQUIN ISD</v>
          </cell>
          <cell r="D1029">
            <v>626.97</v>
          </cell>
          <cell r="E1029">
            <v>2007</v>
          </cell>
          <cell r="F1029" t="str">
            <v>N</v>
          </cell>
          <cell r="G1029">
            <v>151669.57299999997</v>
          </cell>
        </row>
        <row r="1030">
          <cell r="B1030" t="str">
            <v>210903</v>
          </cell>
          <cell r="C1030" t="str">
            <v>SHELBYVILLE ISD</v>
          </cell>
          <cell r="D1030">
            <v>691.928</v>
          </cell>
          <cell r="E1030">
            <v>2007</v>
          </cell>
          <cell r="F1030" t="str">
            <v>N</v>
          </cell>
          <cell r="G1030">
            <v>151669.57299999997</v>
          </cell>
        </row>
        <row r="1031">
          <cell r="B1031" t="str">
            <v>210904</v>
          </cell>
          <cell r="C1031" t="str">
            <v>TENAHA ISD</v>
          </cell>
          <cell r="D1031">
            <v>383.70599999999996</v>
          </cell>
          <cell r="E1031">
            <v>2007</v>
          </cell>
          <cell r="F1031" t="str">
            <v>N</v>
          </cell>
          <cell r="G1031">
            <v>151669.57299999997</v>
          </cell>
        </row>
        <row r="1032">
          <cell r="B1032" t="str">
            <v>210905</v>
          </cell>
          <cell r="C1032" t="str">
            <v>TIMPSON ISD</v>
          </cell>
          <cell r="D1032">
            <v>528.97099999999989</v>
          </cell>
          <cell r="E1032">
            <v>2007</v>
          </cell>
          <cell r="F1032" t="str">
            <v>N</v>
          </cell>
          <cell r="G1032">
            <v>151669.57299999997</v>
          </cell>
        </row>
        <row r="1033">
          <cell r="B1033" t="str">
            <v>210906</v>
          </cell>
          <cell r="C1033" t="str">
            <v>EXCELSIOR ISD</v>
          </cell>
          <cell r="D1033">
            <v>56.663999999999994</v>
          </cell>
          <cell r="E1033">
            <v>2007</v>
          </cell>
          <cell r="F1033" t="str">
            <v>N</v>
          </cell>
          <cell r="G1033">
            <v>151669.57299999997</v>
          </cell>
        </row>
        <row r="1034">
          <cell r="B1034" t="str">
            <v>211901</v>
          </cell>
          <cell r="C1034" t="str">
            <v>TEXHOMA ISD</v>
          </cell>
          <cell r="D1034">
            <v>120.57599999999999</v>
          </cell>
          <cell r="E1034">
            <v>2007</v>
          </cell>
          <cell r="F1034" t="str">
            <v>N</v>
          </cell>
          <cell r="G1034">
            <v>73161.582999999984</v>
          </cell>
        </row>
        <row r="1035">
          <cell r="B1035" t="str">
            <v>211902</v>
          </cell>
          <cell r="C1035" t="str">
            <v>STRATFORD ISD</v>
          </cell>
          <cell r="D1035">
            <v>558.98299999999995</v>
          </cell>
          <cell r="E1035">
            <v>2007</v>
          </cell>
          <cell r="F1035" t="str">
            <v>N</v>
          </cell>
          <cell r="G1035">
            <v>73161.582999999984</v>
          </cell>
        </row>
        <row r="1036">
          <cell r="B1036" t="str">
            <v>212801</v>
          </cell>
          <cell r="C1036" t="str">
            <v>CUMBERLAND ACADEMY</v>
          </cell>
          <cell r="D1036">
            <v>209.44399999999996</v>
          </cell>
          <cell r="E1036">
            <v>2007</v>
          </cell>
          <cell r="F1036" t="str">
            <v>Y</v>
          </cell>
          <cell r="G1036">
            <v>151669.57299999997</v>
          </cell>
        </row>
        <row r="1037">
          <cell r="B1037" t="str">
            <v>212803</v>
          </cell>
          <cell r="C1037" t="str">
            <v>AZLEWAY CHARTER SCHOOL</v>
          </cell>
          <cell r="D1037">
            <v>87.965999999999994</v>
          </cell>
          <cell r="E1037">
            <v>2007</v>
          </cell>
          <cell r="F1037" t="str">
            <v>Y</v>
          </cell>
          <cell r="G1037">
            <v>151669.57299999997</v>
          </cell>
        </row>
        <row r="1038">
          <cell r="B1038" t="str">
            <v>212901</v>
          </cell>
          <cell r="C1038" t="str">
            <v>ARP ISD</v>
          </cell>
          <cell r="D1038">
            <v>829.803</v>
          </cell>
          <cell r="E1038">
            <v>2007</v>
          </cell>
          <cell r="F1038" t="str">
            <v>N</v>
          </cell>
          <cell r="G1038">
            <v>151669.57299999997</v>
          </cell>
        </row>
        <row r="1039">
          <cell r="B1039" t="str">
            <v>212902</v>
          </cell>
          <cell r="C1039" t="str">
            <v>BULLARD ISD</v>
          </cell>
          <cell r="D1039">
            <v>1630.7269999999999</v>
          </cell>
          <cell r="E1039">
            <v>2007</v>
          </cell>
          <cell r="F1039" t="str">
            <v>N</v>
          </cell>
          <cell r="G1039">
            <v>151669.57299999997</v>
          </cell>
        </row>
        <row r="1040">
          <cell r="B1040" t="str">
            <v>212903</v>
          </cell>
          <cell r="C1040" t="str">
            <v>LINDALE ISD</v>
          </cell>
          <cell r="D1040">
            <v>3187.24</v>
          </cell>
          <cell r="E1040">
            <v>2007</v>
          </cell>
          <cell r="F1040" t="str">
            <v>N</v>
          </cell>
          <cell r="G1040">
            <v>151669.57299999997</v>
          </cell>
        </row>
        <row r="1041">
          <cell r="B1041" t="str">
            <v>212904</v>
          </cell>
          <cell r="C1041" t="str">
            <v>TROUP ISD</v>
          </cell>
          <cell r="D1041">
            <v>961.87799999999993</v>
          </cell>
          <cell r="E1041">
            <v>2007</v>
          </cell>
          <cell r="F1041" t="str">
            <v>N</v>
          </cell>
          <cell r="G1041">
            <v>151669.57299999997</v>
          </cell>
        </row>
        <row r="1042">
          <cell r="B1042" t="str">
            <v>212905</v>
          </cell>
          <cell r="C1042" t="str">
            <v>TYLER ISD</v>
          </cell>
          <cell r="D1042">
            <v>16749.191999999999</v>
          </cell>
          <cell r="E1042">
            <v>2007</v>
          </cell>
          <cell r="F1042" t="str">
            <v>N</v>
          </cell>
          <cell r="G1042">
            <v>151669.57299999997</v>
          </cell>
        </row>
        <row r="1043">
          <cell r="B1043" t="str">
            <v>212906</v>
          </cell>
          <cell r="C1043" t="str">
            <v>WHITEHOUSE ISD</v>
          </cell>
          <cell r="D1043">
            <v>4083.0069999999996</v>
          </cell>
          <cell r="E1043">
            <v>2007</v>
          </cell>
          <cell r="F1043" t="str">
            <v>N</v>
          </cell>
          <cell r="G1043">
            <v>151669.57299999997</v>
          </cell>
        </row>
        <row r="1044">
          <cell r="B1044" t="str">
            <v>212909</v>
          </cell>
          <cell r="C1044" t="str">
            <v>CHAPEL HILL ISD</v>
          </cell>
          <cell r="D1044">
            <v>2815.5519999999997</v>
          </cell>
          <cell r="E1044">
            <v>2007</v>
          </cell>
          <cell r="F1044" t="str">
            <v>N</v>
          </cell>
          <cell r="G1044">
            <v>151669.57299999997</v>
          </cell>
        </row>
        <row r="1045">
          <cell r="B1045" t="str">
            <v>212910</v>
          </cell>
          <cell r="C1045" t="str">
            <v>WINONA ISD</v>
          </cell>
          <cell r="D1045">
            <v>906.21199999999999</v>
          </cell>
          <cell r="E1045">
            <v>2007</v>
          </cell>
          <cell r="F1045" t="str">
            <v>N</v>
          </cell>
          <cell r="G1045">
            <v>151669.57299999997</v>
          </cell>
        </row>
        <row r="1046">
          <cell r="B1046" t="str">
            <v>213801</v>
          </cell>
          <cell r="C1046" t="str">
            <v>BRAZOS RIVER CHARTER SCHOOL</v>
          </cell>
          <cell r="D1046">
            <v>119.96699999999998</v>
          </cell>
          <cell r="E1046">
            <v>2007</v>
          </cell>
          <cell r="F1046" t="str">
            <v>Y</v>
          </cell>
          <cell r="G1046">
            <v>464482.81900000008</v>
          </cell>
        </row>
        <row r="1047">
          <cell r="B1047" t="str">
            <v>213901</v>
          </cell>
          <cell r="C1047" t="str">
            <v>GLEN ROSE ISD</v>
          </cell>
          <cell r="D1047">
            <v>1573.33</v>
          </cell>
          <cell r="E1047">
            <v>2007</v>
          </cell>
          <cell r="F1047" t="str">
            <v>N</v>
          </cell>
          <cell r="G1047">
            <v>464482.81900000008</v>
          </cell>
        </row>
        <row r="1048">
          <cell r="B1048" t="str">
            <v>214901</v>
          </cell>
          <cell r="C1048" t="str">
            <v>RIO GRANDE CITY CISD</v>
          </cell>
          <cell r="D1048">
            <v>9240.9759999999987</v>
          </cell>
          <cell r="E1048">
            <v>2007</v>
          </cell>
          <cell r="F1048" t="str">
            <v>N</v>
          </cell>
          <cell r="G1048">
            <v>343003.83899999992</v>
          </cell>
        </row>
        <row r="1049">
          <cell r="B1049" t="str">
            <v>214902</v>
          </cell>
          <cell r="C1049" t="str">
            <v>SAN ISIDRO ISD</v>
          </cell>
          <cell r="D1049">
            <v>247.96099999999998</v>
          </cell>
          <cell r="E1049">
            <v>2007</v>
          </cell>
          <cell r="F1049" t="str">
            <v>N</v>
          </cell>
          <cell r="G1049">
            <v>343003.83899999992</v>
          </cell>
        </row>
        <row r="1050">
          <cell r="B1050" t="str">
            <v>214903</v>
          </cell>
          <cell r="C1050" t="str">
            <v>ROMA ISD</v>
          </cell>
          <cell r="D1050">
            <v>5946.8759999999993</v>
          </cell>
          <cell r="E1050">
            <v>2007</v>
          </cell>
          <cell r="F1050" t="str">
            <v>N</v>
          </cell>
          <cell r="G1050">
            <v>343003.83899999992</v>
          </cell>
        </row>
        <row r="1051">
          <cell r="B1051" t="str">
            <v>215901</v>
          </cell>
          <cell r="C1051" t="str">
            <v>BRECKENRIDGE ISD</v>
          </cell>
          <cell r="D1051">
            <v>1518.0989999999999</v>
          </cell>
          <cell r="E1051">
            <v>2007</v>
          </cell>
          <cell r="F1051" t="str">
            <v>N</v>
          </cell>
          <cell r="G1051">
            <v>43251.841999999997</v>
          </cell>
        </row>
        <row r="1052">
          <cell r="B1052" t="str">
            <v>216901</v>
          </cell>
          <cell r="C1052" t="str">
            <v>STERLING CITY ISD</v>
          </cell>
          <cell r="D1052">
            <v>221.261</v>
          </cell>
          <cell r="E1052">
            <v>2007</v>
          </cell>
          <cell r="F1052" t="str">
            <v>N</v>
          </cell>
          <cell r="G1052">
            <v>45387.28</v>
          </cell>
        </row>
        <row r="1053">
          <cell r="B1053" t="str">
            <v>217901</v>
          </cell>
          <cell r="C1053" t="str">
            <v>ASPERMONT ISD</v>
          </cell>
          <cell r="D1053">
            <v>224.06199999999998</v>
          </cell>
          <cell r="E1053">
            <v>2007</v>
          </cell>
          <cell r="F1053" t="str">
            <v>N</v>
          </cell>
          <cell r="G1053">
            <v>43251.841999999997</v>
          </cell>
        </row>
        <row r="1054">
          <cell r="B1054" t="str">
            <v>218901</v>
          </cell>
          <cell r="C1054" t="str">
            <v>SONORA ISD</v>
          </cell>
          <cell r="D1054">
            <v>914.46899999999994</v>
          </cell>
          <cell r="E1054">
            <v>2007</v>
          </cell>
          <cell r="F1054" t="str">
            <v>N</v>
          </cell>
          <cell r="G1054">
            <v>45387.28</v>
          </cell>
        </row>
        <row r="1055">
          <cell r="B1055" t="str">
            <v>219901</v>
          </cell>
          <cell r="C1055" t="str">
            <v>HAPPY ISD</v>
          </cell>
          <cell r="D1055">
            <v>216.785</v>
          </cell>
          <cell r="E1055">
            <v>2007</v>
          </cell>
          <cell r="F1055" t="str">
            <v>N</v>
          </cell>
          <cell r="G1055">
            <v>73161.582999999984</v>
          </cell>
        </row>
        <row r="1056">
          <cell r="B1056" t="str">
            <v>219903</v>
          </cell>
          <cell r="C1056" t="str">
            <v>TULIA ISD</v>
          </cell>
          <cell r="D1056">
            <v>994.37</v>
          </cell>
          <cell r="E1056">
            <v>2007</v>
          </cell>
          <cell r="F1056" t="str">
            <v>N</v>
          </cell>
          <cell r="G1056">
            <v>73161.582999999984</v>
          </cell>
        </row>
        <row r="1057">
          <cell r="B1057" t="str">
            <v>219905</v>
          </cell>
          <cell r="C1057" t="str">
            <v>KRESS ISD</v>
          </cell>
          <cell r="D1057">
            <v>215.58099999999999</v>
          </cell>
          <cell r="E1057">
            <v>2007</v>
          </cell>
          <cell r="F1057" t="str">
            <v>N</v>
          </cell>
          <cell r="G1057">
            <v>73161.582999999984</v>
          </cell>
        </row>
        <row r="1058">
          <cell r="B1058" t="str">
            <v>220801</v>
          </cell>
          <cell r="C1058" t="str">
            <v>TREETOPS SCHOOL INTERNATIONAL</v>
          </cell>
          <cell r="D1058">
            <v>209.57599999999996</v>
          </cell>
          <cell r="E1058">
            <v>2007</v>
          </cell>
          <cell r="F1058" t="str">
            <v>Y</v>
          </cell>
          <cell r="G1058">
            <v>464482.81900000008</v>
          </cell>
        </row>
        <row r="1059">
          <cell r="B1059" t="str">
            <v>220802</v>
          </cell>
          <cell r="C1059" t="str">
            <v>ARLINGTON CLASSICS ACADEMY</v>
          </cell>
          <cell r="D1059">
            <v>386.42799999999983</v>
          </cell>
          <cell r="E1059">
            <v>2007</v>
          </cell>
          <cell r="F1059" t="str">
            <v>Y</v>
          </cell>
          <cell r="G1059">
            <v>464482.81900000008</v>
          </cell>
        </row>
        <row r="1060">
          <cell r="B1060" t="str">
            <v>220804</v>
          </cell>
          <cell r="C1060" t="str">
            <v>FORT WORTH CAN ACADEMY</v>
          </cell>
          <cell r="D1060">
            <v>619.59500000000003</v>
          </cell>
          <cell r="E1060">
            <v>2007</v>
          </cell>
          <cell r="F1060" t="str">
            <v>Y</v>
          </cell>
          <cell r="G1060">
            <v>464482.81900000008</v>
          </cell>
        </row>
        <row r="1061">
          <cell r="B1061" t="str">
            <v>220806</v>
          </cell>
          <cell r="C1061" t="str">
            <v>THERESA B LEE ACADEMY</v>
          </cell>
          <cell r="D1061">
            <v>250.77299999999997</v>
          </cell>
          <cell r="E1061">
            <v>2007</v>
          </cell>
          <cell r="F1061" t="str">
            <v>Y</v>
          </cell>
          <cell r="G1061">
            <v>464482.81900000008</v>
          </cell>
        </row>
        <row r="1062">
          <cell r="B1062" t="str">
            <v>220808</v>
          </cell>
          <cell r="C1062" t="str">
            <v>METRO ACADEMY OF MATH AND SCIE</v>
          </cell>
          <cell r="D1062">
            <v>464.50199999999955</v>
          </cell>
          <cell r="E1062">
            <v>2007</v>
          </cell>
          <cell r="F1062" t="str">
            <v>Y</v>
          </cell>
          <cell r="G1062">
            <v>464482.81900000008</v>
          </cell>
        </row>
        <row r="1063">
          <cell r="B1063" t="str">
            <v>220809</v>
          </cell>
          <cell r="C1063" t="str">
            <v>FORT WORTH ACADEMY OF FINE ART</v>
          </cell>
          <cell r="D1063">
            <v>337.89399999999978</v>
          </cell>
          <cell r="E1063">
            <v>2007</v>
          </cell>
          <cell r="F1063" t="str">
            <v>Y</v>
          </cell>
          <cell r="G1063">
            <v>464482.81900000008</v>
          </cell>
        </row>
        <row r="1064">
          <cell r="B1064" t="str">
            <v>220810</v>
          </cell>
          <cell r="C1064" t="str">
            <v>WESTLAKE ACADEMY CHARTER SCHOO</v>
          </cell>
          <cell r="D1064">
            <v>333.31899999999996</v>
          </cell>
          <cell r="E1064">
            <v>2007</v>
          </cell>
          <cell r="F1064" t="str">
            <v>Y</v>
          </cell>
          <cell r="G1064">
            <v>464482.81900000008</v>
          </cell>
        </row>
        <row r="1065">
          <cell r="B1065" t="str">
            <v>220811</v>
          </cell>
          <cell r="C1065" t="str">
            <v>EAST FORT WORTH MONTESSORI ACA</v>
          </cell>
          <cell r="D1065">
            <v>176.053</v>
          </cell>
          <cell r="E1065">
            <v>2007</v>
          </cell>
          <cell r="F1065" t="str">
            <v>Y</v>
          </cell>
          <cell r="G1065">
            <v>464482.81900000008</v>
          </cell>
        </row>
        <row r="1066">
          <cell r="B1066" t="str">
            <v>220812</v>
          </cell>
          <cell r="C1066" t="str">
            <v>RICHARD MILBURN ACADEMY (FORT</v>
          </cell>
          <cell r="D1066">
            <v>184.04499999999999</v>
          </cell>
          <cell r="E1066">
            <v>2007</v>
          </cell>
          <cell r="F1066" t="str">
            <v>Y</v>
          </cell>
          <cell r="G1066">
            <v>464482.81900000008</v>
          </cell>
        </row>
        <row r="1067">
          <cell r="B1067" t="str">
            <v>220813</v>
          </cell>
          <cell r="C1067" t="str">
            <v>HARMONY SCIENCE ACAD (FORT WOR</v>
          </cell>
          <cell r="D1067">
            <v>342.62799999999999</v>
          </cell>
          <cell r="E1067">
            <v>2007</v>
          </cell>
          <cell r="F1067" t="str">
            <v>Y</v>
          </cell>
          <cell r="G1067">
            <v>464482.81900000008</v>
          </cell>
        </row>
        <row r="1068">
          <cell r="B1068" t="str">
            <v>220901</v>
          </cell>
          <cell r="C1068" t="str">
            <v>ARLINGTON ISD</v>
          </cell>
          <cell r="D1068">
            <v>57732.950999999994</v>
          </cell>
          <cell r="E1068">
            <v>2007</v>
          </cell>
          <cell r="F1068" t="str">
            <v>N</v>
          </cell>
          <cell r="G1068">
            <v>464482.81900000008</v>
          </cell>
        </row>
        <row r="1069">
          <cell r="B1069" t="str">
            <v>220902</v>
          </cell>
          <cell r="C1069" t="str">
            <v>BIRDVILLE ISD</v>
          </cell>
          <cell r="D1069">
            <v>20819.008999999998</v>
          </cell>
          <cell r="E1069">
            <v>2007</v>
          </cell>
          <cell r="F1069" t="str">
            <v>N</v>
          </cell>
          <cell r="G1069">
            <v>464482.81900000008</v>
          </cell>
        </row>
        <row r="1070">
          <cell r="B1070" t="str">
            <v>220904</v>
          </cell>
          <cell r="C1070" t="str">
            <v>EVERMAN ISD</v>
          </cell>
          <cell r="D1070">
            <v>4127.0989999999993</v>
          </cell>
          <cell r="E1070">
            <v>2007</v>
          </cell>
          <cell r="F1070" t="str">
            <v>N</v>
          </cell>
          <cell r="G1070">
            <v>464482.81900000008</v>
          </cell>
        </row>
        <row r="1071">
          <cell r="B1071" t="str">
            <v>220905</v>
          </cell>
          <cell r="C1071" t="str">
            <v>FORT WORTH ISD</v>
          </cell>
          <cell r="D1071">
            <v>72461.210000000006</v>
          </cell>
          <cell r="E1071">
            <v>2007</v>
          </cell>
          <cell r="F1071" t="str">
            <v>N</v>
          </cell>
          <cell r="G1071">
            <v>464482.81900000008</v>
          </cell>
        </row>
        <row r="1072">
          <cell r="B1072" t="str">
            <v>220906</v>
          </cell>
          <cell r="C1072" t="str">
            <v>GRAPEVINE-COLLEYVILLE ISD</v>
          </cell>
          <cell r="D1072">
            <v>13221.017999999998</v>
          </cell>
          <cell r="E1072">
            <v>2007</v>
          </cell>
          <cell r="F1072" t="str">
            <v>N</v>
          </cell>
          <cell r="G1072">
            <v>464482.81900000008</v>
          </cell>
        </row>
        <row r="1073">
          <cell r="B1073" t="str">
            <v>220907</v>
          </cell>
          <cell r="C1073" t="str">
            <v>KELLER ISD</v>
          </cell>
          <cell r="D1073">
            <v>25705.187999999998</v>
          </cell>
          <cell r="E1073">
            <v>2007</v>
          </cell>
          <cell r="F1073" t="str">
            <v>N</v>
          </cell>
          <cell r="G1073">
            <v>464482.81900000008</v>
          </cell>
        </row>
        <row r="1074">
          <cell r="B1074" t="str">
            <v>220908</v>
          </cell>
          <cell r="C1074" t="str">
            <v>MANSFIELD ISD</v>
          </cell>
          <cell r="D1074">
            <v>26527.513999999999</v>
          </cell>
          <cell r="E1074">
            <v>2007</v>
          </cell>
          <cell r="F1074" t="str">
            <v>N</v>
          </cell>
          <cell r="G1074">
            <v>464482.81900000008</v>
          </cell>
        </row>
        <row r="1075">
          <cell r="B1075" t="str">
            <v>220910</v>
          </cell>
          <cell r="C1075" t="str">
            <v>LAKE WORTH ISD</v>
          </cell>
          <cell r="D1075">
            <v>2418.3519999999999</v>
          </cell>
          <cell r="E1075">
            <v>2007</v>
          </cell>
          <cell r="F1075" t="str">
            <v>N</v>
          </cell>
          <cell r="G1075">
            <v>464482.81900000008</v>
          </cell>
        </row>
        <row r="1076">
          <cell r="B1076" t="str">
            <v>220912</v>
          </cell>
          <cell r="C1076" t="str">
            <v>CROWLEY ISD</v>
          </cell>
          <cell r="D1076">
            <v>13241.857</v>
          </cell>
          <cell r="E1076">
            <v>2007</v>
          </cell>
          <cell r="F1076" t="str">
            <v>N</v>
          </cell>
          <cell r="G1076">
            <v>464482.81900000008</v>
          </cell>
        </row>
        <row r="1077">
          <cell r="B1077" t="str">
            <v>220914</v>
          </cell>
          <cell r="C1077" t="str">
            <v>KENNEDALE ISD</v>
          </cell>
          <cell r="D1077">
            <v>2870.6849999999999</v>
          </cell>
          <cell r="E1077">
            <v>2007</v>
          </cell>
          <cell r="F1077" t="str">
            <v>N</v>
          </cell>
          <cell r="G1077">
            <v>464482.81900000008</v>
          </cell>
        </row>
        <row r="1078">
          <cell r="B1078" t="str">
            <v>220915</v>
          </cell>
          <cell r="C1078" t="str">
            <v>AZLE ISD</v>
          </cell>
          <cell r="D1078">
            <v>5422.0669999999991</v>
          </cell>
          <cell r="E1078">
            <v>2007</v>
          </cell>
          <cell r="F1078" t="str">
            <v>N</v>
          </cell>
          <cell r="G1078">
            <v>464482.81900000008</v>
          </cell>
        </row>
        <row r="1079">
          <cell r="B1079" t="str">
            <v>220916</v>
          </cell>
          <cell r="C1079" t="str">
            <v>HURST-EULESS-BEDFORD ISD</v>
          </cell>
          <cell r="D1079">
            <v>18921.597999999998</v>
          </cell>
          <cell r="E1079">
            <v>2007</v>
          </cell>
          <cell r="F1079" t="str">
            <v>N</v>
          </cell>
          <cell r="G1079">
            <v>464482.81900000008</v>
          </cell>
        </row>
        <row r="1080">
          <cell r="B1080" t="str">
            <v>220917</v>
          </cell>
          <cell r="C1080" t="str">
            <v>CASTLEBERRY ISD</v>
          </cell>
          <cell r="D1080">
            <v>3070.2369999999996</v>
          </cell>
          <cell r="E1080">
            <v>2007</v>
          </cell>
          <cell r="F1080" t="str">
            <v>N</v>
          </cell>
          <cell r="G1080">
            <v>464482.81900000008</v>
          </cell>
        </row>
        <row r="1081">
          <cell r="B1081" t="str">
            <v>220918</v>
          </cell>
          <cell r="C1081" t="str">
            <v>EAGLE MT-SAGINAW ISD</v>
          </cell>
          <cell r="D1081">
            <v>11959.106</v>
          </cell>
          <cell r="E1081">
            <v>2007</v>
          </cell>
          <cell r="F1081" t="str">
            <v>N</v>
          </cell>
          <cell r="G1081">
            <v>464482.81900000008</v>
          </cell>
        </row>
        <row r="1082">
          <cell r="B1082" t="str">
            <v>220919</v>
          </cell>
          <cell r="C1082" t="str">
            <v>CARROLL ISD</v>
          </cell>
          <cell r="D1082">
            <v>7459.0029999999997</v>
          </cell>
          <cell r="E1082">
            <v>2007</v>
          </cell>
          <cell r="F1082" t="str">
            <v>N</v>
          </cell>
          <cell r="G1082">
            <v>464482.81900000008</v>
          </cell>
        </row>
        <row r="1083">
          <cell r="B1083" t="str">
            <v>220920</v>
          </cell>
          <cell r="C1083" t="str">
            <v>WHITE SETTLEMENT ISD</v>
          </cell>
          <cell r="D1083">
            <v>4991.84</v>
          </cell>
          <cell r="E1083">
            <v>2007</v>
          </cell>
          <cell r="F1083" t="str">
            <v>N</v>
          </cell>
          <cell r="G1083">
            <v>464482.81900000008</v>
          </cell>
        </row>
        <row r="1084">
          <cell r="B1084" t="str">
            <v>221801</v>
          </cell>
          <cell r="C1084" t="str">
            <v>EAGLE ACADEMIES OF TEXAS</v>
          </cell>
          <cell r="D1084">
            <v>2044.7019999999968</v>
          </cell>
          <cell r="E1084">
            <v>2007</v>
          </cell>
          <cell r="F1084" t="str">
            <v>Y</v>
          </cell>
          <cell r="G1084">
            <v>43251.841999999997</v>
          </cell>
        </row>
        <row r="1085">
          <cell r="B1085" t="str">
            <v>221901</v>
          </cell>
          <cell r="C1085" t="str">
            <v>ABILENE ISD</v>
          </cell>
          <cell r="D1085">
            <v>15241.802</v>
          </cell>
          <cell r="E1085">
            <v>2007</v>
          </cell>
          <cell r="F1085" t="str">
            <v>N</v>
          </cell>
          <cell r="G1085">
            <v>43251.841999999997</v>
          </cell>
        </row>
        <row r="1086">
          <cell r="B1086" t="str">
            <v>221904</v>
          </cell>
          <cell r="C1086" t="str">
            <v>MERKEL ISD</v>
          </cell>
          <cell r="D1086">
            <v>1130.1709999999998</v>
          </cell>
          <cell r="E1086">
            <v>2007</v>
          </cell>
          <cell r="F1086" t="str">
            <v>N</v>
          </cell>
          <cell r="G1086">
            <v>43251.841999999997</v>
          </cell>
        </row>
        <row r="1087">
          <cell r="B1087" t="str">
            <v>221905</v>
          </cell>
          <cell r="C1087" t="str">
            <v>TRENT ISD</v>
          </cell>
          <cell r="D1087">
            <v>161.40799999999999</v>
          </cell>
          <cell r="E1087">
            <v>2007</v>
          </cell>
          <cell r="F1087" t="str">
            <v>N</v>
          </cell>
          <cell r="G1087">
            <v>43251.841999999997</v>
          </cell>
        </row>
        <row r="1088">
          <cell r="B1088" t="str">
            <v>221911</v>
          </cell>
          <cell r="C1088" t="str">
            <v>JIM NED CISD</v>
          </cell>
          <cell r="D1088">
            <v>961.06099999999992</v>
          </cell>
          <cell r="E1088">
            <v>2007</v>
          </cell>
          <cell r="F1088" t="str">
            <v>N</v>
          </cell>
          <cell r="G1088">
            <v>43251.841999999997</v>
          </cell>
        </row>
        <row r="1089">
          <cell r="B1089" t="str">
            <v>221912</v>
          </cell>
          <cell r="C1089" t="str">
            <v>WYLIE ISD</v>
          </cell>
          <cell r="D1089">
            <v>2913.9509999999996</v>
          </cell>
          <cell r="E1089">
            <v>2007</v>
          </cell>
          <cell r="F1089" t="str">
            <v>N</v>
          </cell>
          <cell r="G1089">
            <v>43251.841999999997</v>
          </cell>
        </row>
        <row r="1090">
          <cell r="B1090" t="str">
            <v>222901</v>
          </cell>
          <cell r="C1090" t="str">
            <v>TERRELL COUNTY ISD</v>
          </cell>
          <cell r="D1090">
            <v>129.16899999999998</v>
          </cell>
          <cell r="E1090">
            <v>2007</v>
          </cell>
          <cell r="F1090" t="str">
            <v>N</v>
          </cell>
          <cell r="G1090">
            <v>69119.320000000007</v>
          </cell>
        </row>
        <row r="1091">
          <cell r="B1091" t="str">
            <v>223901</v>
          </cell>
          <cell r="C1091" t="str">
            <v>BROWNFIELD ISD</v>
          </cell>
          <cell r="D1091">
            <v>1649.8619999999999</v>
          </cell>
          <cell r="E1091">
            <v>2007</v>
          </cell>
          <cell r="F1091" t="str">
            <v>N</v>
          </cell>
          <cell r="G1091">
            <v>72089.289999999994</v>
          </cell>
        </row>
        <row r="1092">
          <cell r="B1092" t="str">
            <v>223902</v>
          </cell>
          <cell r="C1092" t="str">
            <v>MEADOW ISD</v>
          </cell>
          <cell r="D1092">
            <v>283.59199999999998</v>
          </cell>
          <cell r="E1092">
            <v>2007</v>
          </cell>
          <cell r="F1092" t="str">
            <v>N</v>
          </cell>
          <cell r="G1092">
            <v>72089.289999999994</v>
          </cell>
        </row>
        <row r="1093">
          <cell r="B1093" t="str">
            <v>223904</v>
          </cell>
          <cell r="C1093" t="str">
            <v>WELLMAN-UNION CISD</v>
          </cell>
          <cell r="D1093">
            <v>215.79799999999997</v>
          </cell>
          <cell r="E1093">
            <v>2007</v>
          </cell>
          <cell r="F1093" t="str">
            <v>N</v>
          </cell>
          <cell r="G1093">
            <v>72089.289999999994</v>
          </cell>
        </row>
        <row r="1094">
          <cell r="B1094" t="str">
            <v>224901</v>
          </cell>
          <cell r="C1094" t="str">
            <v>THROCKMORTON ISD</v>
          </cell>
          <cell r="D1094">
            <v>199.82299999999998</v>
          </cell>
          <cell r="E1094">
            <v>2007</v>
          </cell>
          <cell r="F1094" t="str">
            <v>N</v>
          </cell>
          <cell r="G1094">
            <v>36686.667000000009</v>
          </cell>
        </row>
        <row r="1095">
          <cell r="B1095" t="str">
            <v>224902</v>
          </cell>
          <cell r="C1095" t="str">
            <v>WOODSON ISD</v>
          </cell>
          <cell r="D1095">
            <v>98.674999999999997</v>
          </cell>
          <cell r="E1095">
            <v>2007</v>
          </cell>
          <cell r="F1095" t="str">
            <v>N</v>
          </cell>
          <cell r="G1095">
            <v>36686.667000000009</v>
          </cell>
        </row>
        <row r="1096">
          <cell r="B1096" t="str">
            <v>225902</v>
          </cell>
          <cell r="C1096" t="str">
            <v>MOUNT PLEASANT ISD</v>
          </cell>
          <cell r="D1096">
            <v>4891.7169999999996</v>
          </cell>
          <cell r="E1096">
            <v>2007</v>
          </cell>
          <cell r="F1096" t="str">
            <v>N</v>
          </cell>
          <cell r="G1096">
            <v>52660.170999999995</v>
          </cell>
        </row>
        <row r="1097">
          <cell r="B1097" t="str">
            <v>225905</v>
          </cell>
          <cell r="C1097" t="str">
            <v>WINFIELD ISD</v>
          </cell>
          <cell r="D1097">
            <v>128.38299999999998</v>
          </cell>
          <cell r="E1097">
            <v>2007</v>
          </cell>
          <cell r="F1097" t="str">
            <v>N</v>
          </cell>
          <cell r="G1097">
            <v>52660.170999999995</v>
          </cell>
        </row>
        <row r="1098">
          <cell r="B1098" t="str">
            <v>225906</v>
          </cell>
          <cell r="C1098" t="str">
            <v>CHAPEL HILL ISD</v>
          </cell>
          <cell r="D1098">
            <v>819.85199999999998</v>
          </cell>
          <cell r="E1098">
            <v>2007</v>
          </cell>
          <cell r="F1098" t="str">
            <v>N</v>
          </cell>
          <cell r="G1098">
            <v>52660.170999999995</v>
          </cell>
        </row>
        <row r="1099">
          <cell r="B1099" t="str">
            <v>225907</v>
          </cell>
          <cell r="C1099" t="str">
            <v>HARTS BLUFF ISD</v>
          </cell>
          <cell r="D1099">
            <v>401.30099999999999</v>
          </cell>
          <cell r="E1099">
            <v>2007</v>
          </cell>
          <cell r="F1099" t="str">
            <v>N</v>
          </cell>
          <cell r="G1099">
            <v>52660.170999999995</v>
          </cell>
        </row>
        <row r="1100">
          <cell r="B1100" t="str">
            <v>226901</v>
          </cell>
          <cell r="C1100" t="str">
            <v>CHRISTOVAL ISD</v>
          </cell>
          <cell r="D1100">
            <v>393.28599999999994</v>
          </cell>
          <cell r="E1100">
            <v>2007</v>
          </cell>
          <cell r="F1100" t="str">
            <v>N</v>
          </cell>
          <cell r="G1100">
            <v>45387.28</v>
          </cell>
        </row>
        <row r="1101">
          <cell r="B1101" t="str">
            <v>226903</v>
          </cell>
          <cell r="C1101" t="str">
            <v>SAN ANGELO ISD</v>
          </cell>
          <cell r="D1101">
            <v>13482.548999999999</v>
          </cell>
          <cell r="E1101">
            <v>2007</v>
          </cell>
          <cell r="F1101" t="str">
            <v>N</v>
          </cell>
          <cell r="G1101">
            <v>45387.28</v>
          </cell>
        </row>
        <row r="1102">
          <cell r="B1102" t="str">
            <v>226905</v>
          </cell>
          <cell r="C1102" t="str">
            <v>WATER VALLEY ISD</v>
          </cell>
          <cell r="D1102">
            <v>338.16399999999999</v>
          </cell>
          <cell r="E1102">
            <v>2007</v>
          </cell>
          <cell r="F1102" t="str">
            <v>N</v>
          </cell>
          <cell r="G1102">
            <v>45387.28</v>
          </cell>
        </row>
        <row r="1103">
          <cell r="B1103" t="str">
            <v>226906</v>
          </cell>
          <cell r="C1103" t="str">
            <v>WALL ISD</v>
          </cell>
          <cell r="D1103">
            <v>931.64299999999992</v>
          </cell>
          <cell r="E1103">
            <v>2007</v>
          </cell>
          <cell r="F1103" t="str">
            <v>N</v>
          </cell>
          <cell r="G1103">
            <v>45387.28</v>
          </cell>
        </row>
        <row r="1104">
          <cell r="B1104" t="str">
            <v>226907</v>
          </cell>
          <cell r="C1104" t="str">
            <v>GRAPE CREEK ISD</v>
          </cell>
          <cell r="D1104">
            <v>1092.6219999999998</v>
          </cell>
          <cell r="E1104">
            <v>2007</v>
          </cell>
          <cell r="F1104" t="str">
            <v>N</v>
          </cell>
          <cell r="G1104">
            <v>45387.28</v>
          </cell>
        </row>
        <row r="1105">
          <cell r="B1105" t="str">
            <v>226908</v>
          </cell>
          <cell r="C1105" t="str">
            <v>VERIBEST ISD</v>
          </cell>
          <cell r="D1105">
            <v>263.76099999999997</v>
          </cell>
          <cell r="E1105">
            <v>2007</v>
          </cell>
          <cell r="F1105" t="str">
            <v>N</v>
          </cell>
          <cell r="G1105">
            <v>45387.28</v>
          </cell>
        </row>
        <row r="1106">
          <cell r="B1106" t="str">
            <v>227801</v>
          </cell>
          <cell r="C1106" t="str">
            <v>AMERICAN YOUTHWORKS CHARTER SC</v>
          </cell>
          <cell r="D1106">
            <v>295.29299999999995</v>
          </cell>
          <cell r="E1106">
            <v>2007</v>
          </cell>
          <cell r="F1106" t="str">
            <v>Y</v>
          </cell>
          <cell r="G1106">
            <v>309296.69599999994</v>
          </cell>
        </row>
        <row r="1107">
          <cell r="B1107" t="str">
            <v>227803</v>
          </cell>
          <cell r="C1107" t="str">
            <v>EDEN PARK ACADEMY</v>
          </cell>
          <cell r="D1107">
            <v>146.55000000000001</v>
          </cell>
          <cell r="E1107">
            <v>2007</v>
          </cell>
          <cell r="F1107" t="str">
            <v>Y</v>
          </cell>
          <cell r="G1107">
            <v>309296.69599999994</v>
          </cell>
        </row>
        <row r="1108">
          <cell r="B1108" t="str">
            <v>227804</v>
          </cell>
          <cell r="C1108" t="str">
            <v>NYOS CHARTER SCHOOL</v>
          </cell>
          <cell r="D1108">
            <v>439.2339999999997</v>
          </cell>
          <cell r="E1108">
            <v>2007</v>
          </cell>
          <cell r="F1108" t="str">
            <v>Y</v>
          </cell>
          <cell r="G1108">
            <v>309296.69599999994</v>
          </cell>
        </row>
        <row r="1109">
          <cell r="B1109" t="str">
            <v>227805</v>
          </cell>
          <cell r="C1109" t="str">
            <v>TEXAS EMPOWERMENT ACADEMY</v>
          </cell>
          <cell r="D1109">
            <v>115.98299999999998</v>
          </cell>
          <cell r="E1109">
            <v>2007</v>
          </cell>
          <cell r="F1109" t="str">
            <v>Y</v>
          </cell>
          <cell r="G1109">
            <v>309296.69599999994</v>
          </cell>
        </row>
        <row r="1110">
          <cell r="B1110" t="str">
            <v>227806</v>
          </cell>
          <cell r="C1110" t="str">
            <v>UNIVERSITY OF TEXAS UNIVERSITY</v>
          </cell>
          <cell r="D1110">
            <v>982.33399999999972</v>
          </cell>
          <cell r="E1110">
            <v>2007</v>
          </cell>
          <cell r="F1110" t="str">
            <v>Y</v>
          </cell>
          <cell r="G1110">
            <v>309296.69599999994</v>
          </cell>
        </row>
        <row r="1111">
          <cell r="B1111" t="str">
            <v>227811</v>
          </cell>
          <cell r="C1111" t="str">
            <v>MCCULLOUGH ACADEMY OF EXCELLEN</v>
          </cell>
          <cell r="D1111">
            <v>127.71799999999998</v>
          </cell>
          <cell r="E1111">
            <v>2007</v>
          </cell>
          <cell r="F1111" t="str">
            <v>Y</v>
          </cell>
          <cell r="G1111">
            <v>309296.69599999994</v>
          </cell>
        </row>
        <row r="1112">
          <cell r="B1112" t="str">
            <v>227812</v>
          </cell>
          <cell r="C1112" t="str">
            <v>FRUIT OF EXCELLENCE</v>
          </cell>
          <cell r="D1112">
            <v>41.47399999999999</v>
          </cell>
          <cell r="E1112">
            <v>2007</v>
          </cell>
          <cell r="F1112" t="str">
            <v>Y</v>
          </cell>
          <cell r="G1112">
            <v>309296.69599999994</v>
          </cell>
        </row>
        <row r="1113">
          <cell r="B1113" t="str">
            <v>227814</v>
          </cell>
          <cell r="C1113" t="str">
            <v>STAR CHARTER SCHOOL</v>
          </cell>
          <cell r="D1113">
            <v>291.80199999999991</v>
          </cell>
          <cell r="E1113">
            <v>2007</v>
          </cell>
          <cell r="F1113" t="str">
            <v>Y</v>
          </cell>
          <cell r="G1113">
            <v>309296.69599999994</v>
          </cell>
        </row>
        <row r="1114">
          <cell r="B1114" t="str">
            <v>227816</v>
          </cell>
          <cell r="C1114" t="str">
            <v>HARMONY SCIENCE ACADEMY (AUSTI</v>
          </cell>
          <cell r="D1114">
            <v>252.58500000000001</v>
          </cell>
          <cell r="E1114">
            <v>2007</v>
          </cell>
          <cell r="F1114" t="str">
            <v>Y</v>
          </cell>
          <cell r="G1114">
            <v>309296.69599999994</v>
          </cell>
        </row>
        <row r="1115">
          <cell r="B1115" t="str">
            <v>227817</v>
          </cell>
          <cell r="C1115" t="str">
            <v>CEDARS INTERNATIONAL ACADEMY</v>
          </cell>
          <cell r="D1115">
            <v>173.78599999999997</v>
          </cell>
          <cell r="E1115">
            <v>2007</v>
          </cell>
          <cell r="F1115" t="str">
            <v>Y</v>
          </cell>
          <cell r="G1115">
            <v>309296.69599999994</v>
          </cell>
        </row>
        <row r="1116">
          <cell r="B1116" t="str">
            <v>227818</v>
          </cell>
          <cell r="C1116" t="str">
            <v>AUSTIN CAN ACADEMY CHARTER SCH</v>
          </cell>
          <cell r="D1116">
            <v>226.916</v>
          </cell>
          <cell r="E1116">
            <v>2007</v>
          </cell>
          <cell r="F1116" t="str">
            <v>Y</v>
          </cell>
          <cell r="G1116">
            <v>309296.69599999994</v>
          </cell>
        </row>
        <row r="1117">
          <cell r="B1117" t="str">
            <v>227819</v>
          </cell>
          <cell r="C1117" t="str">
            <v>UNIVERSITY OF TEXAS ELEMENTARY</v>
          </cell>
          <cell r="D1117">
            <v>199.71599999999998</v>
          </cell>
          <cell r="E1117">
            <v>2007</v>
          </cell>
          <cell r="F1117" t="str">
            <v>Y</v>
          </cell>
          <cell r="G1117">
            <v>309296.69599999994</v>
          </cell>
        </row>
        <row r="1118">
          <cell r="B1118" t="str">
            <v>227820</v>
          </cell>
          <cell r="C1118" t="str">
            <v>KIPP AUSTIN COLLEGE PREP SCH I</v>
          </cell>
          <cell r="D1118">
            <v>304.625</v>
          </cell>
          <cell r="E1118">
            <v>2007</v>
          </cell>
          <cell r="F1118" t="str">
            <v>Y</v>
          </cell>
          <cell r="G1118">
            <v>309296.69599999994</v>
          </cell>
        </row>
        <row r="1119">
          <cell r="B1119" t="str">
            <v>227821</v>
          </cell>
          <cell r="C1119" t="str">
            <v>AUSTIN DISCOVERY SCHOOL</v>
          </cell>
          <cell r="D1119">
            <v>195.68199999999999</v>
          </cell>
          <cell r="E1119">
            <v>2007</v>
          </cell>
          <cell r="F1119" t="str">
            <v>Y</v>
          </cell>
          <cell r="G1119">
            <v>309296.69599999994</v>
          </cell>
        </row>
        <row r="1120">
          <cell r="B1120" t="str">
            <v>227822</v>
          </cell>
          <cell r="C1120" t="str">
            <v>HARMONY ELEMENTARY (AUSTIN)</v>
          </cell>
          <cell r="D1120">
            <v>234.92599999999999</v>
          </cell>
          <cell r="E1120">
            <v>2007</v>
          </cell>
          <cell r="F1120" t="str">
            <v>Y</v>
          </cell>
          <cell r="G1120">
            <v>309296.69599999994</v>
          </cell>
        </row>
        <row r="1121">
          <cell r="B1121" t="str">
            <v>227901</v>
          </cell>
          <cell r="C1121" t="str">
            <v>AUSTIN ISD</v>
          </cell>
          <cell r="D1121">
            <v>74220.676999999996</v>
          </cell>
          <cell r="E1121">
            <v>2007</v>
          </cell>
          <cell r="F1121" t="str">
            <v>N</v>
          </cell>
          <cell r="G1121">
            <v>309296.69599999994</v>
          </cell>
        </row>
        <row r="1122">
          <cell r="B1122" t="str">
            <v>227904</v>
          </cell>
          <cell r="C1122" t="str">
            <v>PFLUGERVILLE ISD</v>
          </cell>
          <cell r="D1122">
            <v>18587.781999999999</v>
          </cell>
          <cell r="E1122">
            <v>2007</v>
          </cell>
          <cell r="F1122" t="str">
            <v>N</v>
          </cell>
          <cell r="G1122">
            <v>309296.69599999994</v>
          </cell>
        </row>
        <row r="1123">
          <cell r="B1123" t="str">
            <v>227907</v>
          </cell>
          <cell r="C1123" t="str">
            <v>MANOR ISD</v>
          </cell>
          <cell r="D1123">
            <v>4629.2209999999995</v>
          </cell>
          <cell r="E1123">
            <v>2007</v>
          </cell>
          <cell r="F1123" t="str">
            <v>N</v>
          </cell>
          <cell r="G1123">
            <v>309296.69599999994</v>
          </cell>
        </row>
        <row r="1124">
          <cell r="B1124" t="str">
            <v>227909</v>
          </cell>
          <cell r="C1124" t="str">
            <v>EANES ISD</v>
          </cell>
          <cell r="D1124">
            <v>6968.4989999999998</v>
          </cell>
          <cell r="E1124">
            <v>2007</v>
          </cell>
          <cell r="F1124" t="str">
            <v>N</v>
          </cell>
          <cell r="G1124">
            <v>309296.69599999994</v>
          </cell>
        </row>
        <row r="1125">
          <cell r="B1125" t="str">
            <v>227910</v>
          </cell>
          <cell r="C1125" t="str">
            <v>DEL VALLE ISD</v>
          </cell>
          <cell r="D1125">
            <v>7927.1119999999992</v>
          </cell>
          <cell r="E1125">
            <v>2007</v>
          </cell>
          <cell r="F1125" t="str">
            <v>N</v>
          </cell>
          <cell r="G1125">
            <v>309296.69599999994</v>
          </cell>
        </row>
        <row r="1126">
          <cell r="B1126" t="str">
            <v>227912</v>
          </cell>
          <cell r="C1126" t="str">
            <v>LAGO VISTA ISD</v>
          </cell>
          <cell r="D1126">
            <v>1147.6219999999998</v>
          </cell>
          <cell r="E1126">
            <v>2007</v>
          </cell>
          <cell r="F1126" t="str">
            <v>N</v>
          </cell>
          <cell r="G1126">
            <v>309296.69599999994</v>
          </cell>
        </row>
        <row r="1127">
          <cell r="B1127" t="str">
            <v>227913</v>
          </cell>
          <cell r="C1127" t="str">
            <v>LAKE TRAVIS ISD</v>
          </cell>
          <cell r="D1127">
            <v>5321.2669999999998</v>
          </cell>
          <cell r="E1127">
            <v>2007</v>
          </cell>
          <cell r="F1127" t="str">
            <v>N</v>
          </cell>
          <cell r="G1127">
            <v>309296.69599999994</v>
          </cell>
        </row>
        <row r="1128">
          <cell r="B1128" t="str">
            <v>228901</v>
          </cell>
          <cell r="C1128" t="str">
            <v>GROVETON ISD</v>
          </cell>
          <cell r="D1128">
            <v>669.74199999999996</v>
          </cell>
          <cell r="E1128">
            <v>2007</v>
          </cell>
          <cell r="F1128" t="str">
            <v>N</v>
          </cell>
          <cell r="G1128">
            <v>145717.97399999999</v>
          </cell>
        </row>
        <row r="1129">
          <cell r="B1129" t="str">
            <v>228903</v>
          </cell>
          <cell r="C1129" t="str">
            <v>TRINITY ISD</v>
          </cell>
          <cell r="D1129">
            <v>1082.877</v>
          </cell>
          <cell r="E1129">
            <v>2007</v>
          </cell>
          <cell r="F1129" t="str">
            <v>N</v>
          </cell>
          <cell r="G1129">
            <v>145717.97399999999</v>
          </cell>
        </row>
        <row r="1130">
          <cell r="B1130" t="str">
            <v>228904</v>
          </cell>
          <cell r="C1130" t="str">
            <v>CENTERVILLE ISD</v>
          </cell>
          <cell r="D1130">
            <v>147.833</v>
          </cell>
          <cell r="E1130">
            <v>2007</v>
          </cell>
          <cell r="F1130" t="str">
            <v>N</v>
          </cell>
          <cell r="G1130">
            <v>145717.97399999999</v>
          </cell>
        </row>
        <row r="1131">
          <cell r="B1131" t="str">
            <v>228905</v>
          </cell>
          <cell r="C1131" t="str">
            <v>APPLE SPRINGS ISD</v>
          </cell>
          <cell r="D1131">
            <v>173.755</v>
          </cell>
          <cell r="E1131">
            <v>2007</v>
          </cell>
          <cell r="F1131" t="str">
            <v>N</v>
          </cell>
          <cell r="G1131">
            <v>145717.97399999999</v>
          </cell>
        </row>
        <row r="1132">
          <cell r="B1132" t="str">
            <v>229901</v>
          </cell>
          <cell r="C1132" t="str">
            <v>COLMESNEIL ISD</v>
          </cell>
          <cell r="D1132">
            <v>524.52199999999993</v>
          </cell>
          <cell r="E1132">
            <v>2007</v>
          </cell>
          <cell r="F1132" t="str">
            <v>N</v>
          </cell>
          <cell r="G1132">
            <v>74531.391999999963</v>
          </cell>
        </row>
        <row r="1133">
          <cell r="B1133" t="str">
            <v>229903</v>
          </cell>
          <cell r="C1133" t="str">
            <v>WOODVILLE ISD</v>
          </cell>
          <cell r="D1133">
            <v>1268.616</v>
          </cell>
          <cell r="E1133">
            <v>2007</v>
          </cell>
          <cell r="F1133" t="str">
            <v>N</v>
          </cell>
          <cell r="G1133">
            <v>74531.391999999963</v>
          </cell>
        </row>
        <row r="1134">
          <cell r="B1134" t="str">
            <v>229904</v>
          </cell>
          <cell r="C1134" t="str">
            <v>WARREN ISD</v>
          </cell>
          <cell r="D1134">
            <v>1065.116</v>
          </cell>
          <cell r="E1134">
            <v>2007</v>
          </cell>
          <cell r="F1134" t="str">
            <v>N</v>
          </cell>
          <cell r="G1134">
            <v>74531.391999999963</v>
          </cell>
        </row>
        <row r="1135">
          <cell r="B1135" t="str">
            <v>229905</v>
          </cell>
          <cell r="C1135" t="str">
            <v>SPURGER ISD</v>
          </cell>
          <cell r="D1135">
            <v>388.68599999999998</v>
          </cell>
          <cell r="E1135">
            <v>2007</v>
          </cell>
          <cell r="F1135" t="str">
            <v>N</v>
          </cell>
          <cell r="G1135">
            <v>74531.391999999963</v>
          </cell>
        </row>
        <row r="1136">
          <cell r="B1136" t="str">
            <v>229906</v>
          </cell>
          <cell r="C1136" t="str">
            <v>CHESTER ISD</v>
          </cell>
          <cell r="D1136">
            <v>184.59299999999999</v>
          </cell>
          <cell r="E1136">
            <v>2007</v>
          </cell>
          <cell r="F1136" t="str">
            <v>N</v>
          </cell>
          <cell r="G1136">
            <v>74531.391999999963</v>
          </cell>
        </row>
        <row r="1137">
          <cell r="B1137" t="str">
            <v>230901</v>
          </cell>
          <cell r="C1137" t="str">
            <v>BIG SANDY ISD</v>
          </cell>
          <cell r="D1137">
            <v>693.05099999999993</v>
          </cell>
          <cell r="E1137">
            <v>2007</v>
          </cell>
          <cell r="F1137" t="str">
            <v>N</v>
          </cell>
          <cell r="G1137">
            <v>151669.57299999997</v>
          </cell>
        </row>
        <row r="1138">
          <cell r="B1138" t="str">
            <v>230902</v>
          </cell>
          <cell r="C1138" t="str">
            <v>GILMER ISD</v>
          </cell>
          <cell r="D1138">
            <v>2152.1079999999997</v>
          </cell>
          <cell r="E1138">
            <v>2007</v>
          </cell>
          <cell r="F1138" t="str">
            <v>N</v>
          </cell>
          <cell r="G1138">
            <v>151669.57299999997</v>
          </cell>
        </row>
        <row r="1139">
          <cell r="B1139" t="str">
            <v>230903</v>
          </cell>
          <cell r="C1139" t="str">
            <v>ORE CITY ISD</v>
          </cell>
          <cell r="D1139">
            <v>781.178</v>
          </cell>
          <cell r="E1139">
            <v>2007</v>
          </cell>
          <cell r="F1139" t="str">
            <v>N</v>
          </cell>
          <cell r="G1139">
            <v>151669.57299999997</v>
          </cell>
        </row>
        <row r="1140">
          <cell r="B1140" t="str">
            <v>230904</v>
          </cell>
          <cell r="C1140" t="str">
            <v>UNION HILL ISD</v>
          </cell>
          <cell r="D1140">
            <v>282.12399999999997</v>
          </cell>
          <cell r="E1140">
            <v>2007</v>
          </cell>
          <cell r="F1140" t="str">
            <v>N</v>
          </cell>
          <cell r="G1140">
            <v>151669.57299999997</v>
          </cell>
        </row>
        <row r="1141">
          <cell r="B1141" t="str">
            <v>230905</v>
          </cell>
          <cell r="C1141" t="str">
            <v>HARMONY ISD</v>
          </cell>
          <cell r="D1141">
            <v>943.02399999999989</v>
          </cell>
          <cell r="E1141">
            <v>2007</v>
          </cell>
          <cell r="F1141" t="str">
            <v>N</v>
          </cell>
          <cell r="G1141">
            <v>151669.57299999997</v>
          </cell>
        </row>
        <row r="1142">
          <cell r="B1142" t="str">
            <v>230906</v>
          </cell>
          <cell r="C1142" t="str">
            <v>NEW DIANA ISD</v>
          </cell>
          <cell r="D1142">
            <v>877.14</v>
          </cell>
          <cell r="E1142">
            <v>2007</v>
          </cell>
          <cell r="F1142" t="str">
            <v>N</v>
          </cell>
          <cell r="G1142">
            <v>151669.57299999997</v>
          </cell>
        </row>
        <row r="1143">
          <cell r="B1143" t="str">
            <v>230908</v>
          </cell>
          <cell r="C1143" t="str">
            <v>UNION GROVE ISD</v>
          </cell>
          <cell r="D1143">
            <v>725.60399999999993</v>
          </cell>
          <cell r="E1143">
            <v>2007</v>
          </cell>
          <cell r="F1143" t="str">
            <v>N</v>
          </cell>
          <cell r="G1143">
            <v>151669.57299999997</v>
          </cell>
        </row>
        <row r="1144">
          <cell r="B1144" t="str">
            <v>231901</v>
          </cell>
          <cell r="C1144" t="str">
            <v>MCCAMEY ISD</v>
          </cell>
          <cell r="D1144">
            <v>430.375</v>
          </cell>
          <cell r="E1144">
            <v>2007</v>
          </cell>
          <cell r="F1144" t="str">
            <v>N</v>
          </cell>
          <cell r="G1144">
            <v>69119.320000000007</v>
          </cell>
        </row>
        <row r="1145">
          <cell r="B1145" t="str">
            <v>231902</v>
          </cell>
          <cell r="C1145" t="str">
            <v>RANKIN ISD</v>
          </cell>
          <cell r="D1145">
            <v>196.96899999999999</v>
          </cell>
          <cell r="E1145">
            <v>2007</v>
          </cell>
          <cell r="F1145" t="str">
            <v>N</v>
          </cell>
          <cell r="G1145">
            <v>69119.320000000007</v>
          </cell>
        </row>
        <row r="1146">
          <cell r="B1146" t="str">
            <v>232801</v>
          </cell>
          <cell r="C1146" t="str">
            <v>GABRIEL TAFOLLA CHARTER SCHOOL</v>
          </cell>
          <cell r="D1146">
            <v>132.54399999999998</v>
          </cell>
          <cell r="E1146">
            <v>2007</v>
          </cell>
          <cell r="F1146" t="str">
            <v>Y</v>
          </cell>
          <cell r="G1146">
            <v>344012.31599999988</v>
          </cell>
        </row>
        <row r="1147">
          <cell r="B1147" t="str">
            <v>232901</v>
          </cell>
          <cell r="C1147" t="str">
            <v>KNIPPA ISD</v>
          </cell>
          <cell r="D1147">
            <v>252.07</v>
          </cell>
          <cell r="E1147">
            <v>2007</v>
          </cell>
          <cell r="F1147" t="str">
            <v>N</v>
          </cell>
          <cell r="G1147">
            <v>344012.31599999988</v>
          </cell>
        </row>
        <row r="1148">
          <cell r="B1148" t="str">
            <v>232902</v>
          </cell>
          <cell r="C1148" t="str">
            <v>SABINAL ISD</v>
          </cell>
          <cell r="D1148">
            <v>497.83799999999997</v>
          </cell>
          <cell r="E1148">
            <v>2007</v>
          </cell>
          <cell r="F1148" t="str">
            <v>N</v>
          </cell>
          <cell r="G1148">
            <v>344012.31599999988</v>
          </cell>
        </row>
        <row r="1149">
          <cell r="B1149" t="str">
            <v>232903</v>
          </cell>
          <cell r="C1149" t="str">
            <v>UVALDE CISD</v>
          </cell>
          <cell r="D1149">
            <v>4592.5669999999991</v>
          </cell>
          <cell r="E1149">
            <v>2007</v>
          </cell>
          <cell r="F1149" t="str">
            <v>N</v>
          </cell>
          <cell r="G1149">
            <v>344012.31599999988</v>
          </cell>
        </row>
        <row r="1150">
          <cell r="B1150" t="str">
            <v>232904</v>
          </cell>
          <cell r="C1150" t="str">
            <v>UTOPIA ISD</v>
          </cell>
          <cell r="D1150">
            <v>175.64</v>
          </cell>
          <cell r="E1150">
            <v>2007</v>
          </cell>
          <cell r="F1150" t="str">
            <v>N</v>
          </cell>
          <cell r="G1150">
            <v>344012.31599999988</v>
          </cell>
        </row>
        <row r="1151">
          <cell r="B1151" t="str">
            <v>233901</v>
          </cell>
          <cell r="C1151" t="str">
            <v>SAN FELIPE-DEL RIO CISD</v>
          </cell>
          <cell r="D1151">
            <v>9522.1489999999994</v>
          </cell>
          <cell r="E1151">
            <v>2007</v>
          </cell>
          <cell r="F1151" t="str">
            <v>N</v>
          </cell>
          <cell r="G1151">
            <v>45387.28</v>
          </cell>
        </row>
        <row r="1152">
          <cell r="B1152" t="str">
            <v>233903</v>
          </cell>
          <cell r="C1152" t="str">
            <v>COMSTOCK ISD</v>
          </cell>
          <cell r="D1152">
            <v>191.28899999999999</v>
          </cell>
          <cell r="E1152">
            <v>2007</v>
          </cell>
          <cell r="F1152" t="str">
            <v>N</v>
          </cell>
          <cell r="G1152">
            <v>45387.28</v>
          </cell>
        </row>
        <row r="1153">
          <cell r="B1153" t="str">
            <v>234801</v>
          </cell>
          <cell r="C1153" t="str">
            <v>RANCH ACADEMY</v>
          </cell>
          <cell r="D1153">
            <v>46.630999999999993</v>
          </cell>
          <cell r="E1153">
            <v>2007</v>
          </cell>
          <cell r="F1153" t="str">
            <v>Y</v>
          </cell>
          <cell r="G1153">
            <v>151669.57299999997</v>
          </cell>
        </row>
        <row r="1154">
          <cell r="B1154" t="str">
            <v>234902</v>
          </cell>
          <cell r="C1154" t="str">
            <v>CANTON ISD</v>
          </cell>
          <cell r="D1154">
            <v>1836.3009999999999</v>
          </cell>
          <cell r="E1154">
            <v>2007</v>
          </cell>
          <cell r="F1154" t="str">
            <v>N</v>
          </cell>
          <cell r="G1154">
            <v>648111.80300000007</v>
          </cell>
        </row>
        <row r="1155">
          <cell r="B1155" t="str">
            <v>234903</v>
          </cell>
          <cell r="C1155" t="str">
            <v>EDGEWOOD ISD</v>
          </cell>
          <cell r="D1155">
            <v>877.702</v>
          </cell>
          <cell r="E1155">
            <v>2007</v>
          </cell>
          <cell r="F1155" t="str">
            <v>N</v>
          </cell>
          <cell r="G1155">
            <v>151669.57299999997</v>
          </cell>
        </row>
        <row r="1156">
          <cell r="B1156" t="str">
            <v>234904</v>
          </cell>
          <cell r="C1156" t="str">
            <v>GRAND SALINE ISD</v>
          </cell>
          <cell r="D1156">
            <v>1067.7109999999998</v>
          </cell>
          <cell r="E1156">
            <v>2007</v>
          </cell>
          <cell r="F1156" t="str">
            <v>N</v>
          </cell>
          <cell r="G1156">
            <v>151669.57299999997</v>
          </cell>
        </row>
        <row r="1157">
          <cell r="B1157" t="str">
            <v>234905</v>
          </cell>
          <cell r="C1157" t="str">
            <v>MARTINS MILL ISD</v>
          </cell>
          <cell r="D1157">
            <v>454.00399999999996</v>
          </cell>
          <cell r="E1157">
            <v>2007</v>
          </cell>
          <cell r="F1157" t="str">
            <v>N</v>
          </cell>
          <cell r="G1157">
            <v>151669.57299999997</v>
          </cell>
        </row>
        <row r="1158">
          <cell r="B1158" t="str">
            <v>234906</v>
          </cell>
          <cell r="C1158" t="str">
            <v>VAN ISD</v>
          </cell>
          <cell r="D1158">
            <v>2092.3809999999999</v>
          </cell>
          <cell r="E1158">
            <v>2007</v>
          </cell>
          <cell r="F1158" t="str">
            <v>N</v>
          </cell>
          <cell r="G1158">
            <v>151669.57299999997</v>
          </cell>
        </row>
        <row r="1159">
          <cell r="B1159" t="str">
            <v>234907</v>
          </cell>
          <cell r="C1159" t="str">
            <v>WILLS POINT ISD</v>
          </cell>
          <cell r="D1159">
            <v>2471.2469999999998</v>
          </cell>
          <cell r="E1159">
            <v>2007</v>
          </cell>
          <cell r="F1159" t="str">
            <v>N</v>
          </cell>
          <cell r="G1159">
            <v>648111.80300000007</v>
          </cell>
        </row>
        <row r="1160">
          <cell r="B1160" t="str">
            <v>234909</v>
          </cell>
          <cell r="C1160" t="str">
            <v>FRUITVALE ISD</v>
          </cell>
          <cell r="D1160">
            <v>419.95499999999998</v>
          </cell>
          <cell r="E1160">
            <v>2007</v>
          </cell>
          <cell r="F1160" t="str">
            <v>N</v>
          </cell>
          <cell r="G1160">
            <v>151669.57299999997</v>
          </cell>
        </row>
        <row r="1161">
          <cell r="B1161" t="str">
            <v>235801</v>
          </cell>
          <cell r="C1161" t="str">
            <v>OUTREACH WORD ACADEMY</v>
          </cell>
          <cell r="D1161">
            <v>107.25399999999999</v>
          </cell>
          <cell r="E1161">
            <v>2007</v>
          </cell>
          <cell r="F1161" t="str">
            <v>Y</v>
          </cell>
          <cell r="G1161">
            <v>49104.376999999993</v>
          </cell>
        </row>
        <row r="1162">
          <cell r="B1162" t="str">
            <v>235901</v>
          </cell>
          <cell r="C1162" t="str">
            <v>BLOOMINGTON ISD</v>
          </cell>
          <cell r="D1162">
            <v>849.99399999999991</v>
          </cell>
          <cell r="E1162">
            <v>2007</v>
          </cell>
          <cell r="F1162" t="str">
            <v>N</v>
          </cell>
          <cell r="G1162">
            <v>49104.376999999993</v>
          </cell>
        </row>
        <row r="1163">
          <cell r="B1163" t="str">
            <v>235902</v>
          </cell>
          <cell r="C1163" t="str">
            <v>VICTORIA ISD</v>
          </cell>
          <cell r="D1163">
            <v>12503.454</v>
          </cell>
          <cell r="E1163">
            <v>2007</v>
          </cell>
          <cell r="F1163" t="str">
            <v>N</v>
          </cell>
          <cell r="G1163">
            <v>49104.376999999993</v>
          </cell>
        </row>
        <row r="1164">
          <cell r="B1164" t="str">
            <v>235904</v>
          </cell>
          <cell r="C1164" t="str">
            <v>NURSERY ISD</v>
          </cell>
          <cell r="D1164">
            <v>97.826999999999998</v>
          </cell>
          <cell r="E1164">
            <v>2007</v>
          </cell>
          <cell r="F1164" t="str">
            <v>N</v>
          </cell>
          <cell r="G1164">
            <v>49104.376999999993</v>
          </cell>
        </row>
        <row r="1165">
          <cell r="B1165" t="str">
            <v>236801</v>
          </cell>
          <cell r="C1165" t="str">
            <v>RAVEN SCHOOL</v>
          </cell>
          <cell r="D1165">
            <v>158.81799999999998</v>
          </cell>
          <cell r="E1165">
            <v>2007</v>
          </cell>
          <cell r="F1165" t="str">
            <v>Y</v>
          </cell>
          <cell r="G1165">
            <v>145717.97399999999</v>
          </cell>
        </row>
        <row r="1166">
          <cell r="B1166" t="str">
            <v>236901</v>
          </cell>
          <cell r="C1166" t="str">
            <v>NEW WAVERLY ISD</v>
          </cell>
          <cell r="D1166">
            <v>792.17499999999995</v>
          </cell>
          <cell r="E1166">
            <v>2007</v>
          </cell>
          <cell r="F1166" t="str">
            <v>N</v>
          </cell>
          <cell r="G1166">
            <v>145717.97399999999</v>
          </cell>
        </row>
        <row r="1167">
          <cell r="B1167" t="str">
            <v>236902</v>
          </cell>
          <cell r="C1167" t="str">
            <v>HUNTSVILLE ISD</v>
          </cell>
          <cell r="D1167">
            <v>5846.7919999999995</v>
          </cell>
          <cell r="E1167">
            <v>2007</v>
          </cell>
          <cell r="F1167" t="str">
            <v>N</v>
          </cell>
          <cell r="G1167">
            <v>145717.97399999999</v>
          </cell>
        </row>
        <row r="1168">
          <cell r="B1168" t="str">
            <v>237902</v>
          </cell>
          <cell r="C1168" t="str">
            <v>HEMPSTEAD ISD</v>
          </cell>
          <cell r="D1168">
            <v>1299.2379999999998</v>
          </cell>
          <cell r="E1168">
            <v>2007</v>
          </cell>
          <cell r="F1168" t="str">
            <v>N</v>
          </cell>
          <cell r="G1168">
            <v>935342.05499999993</v>
          </cell>
        </row>
        <row r="1169">
          <cell r="B1169" t="str">
            <v>237904</v>
          </cell>
          <cell r="C1169" t="str">
            <v>WALLER ISD</v>
          </cell>
          <cell r="D1169">
            <v>4715.7449999999999</v>
          </cell>
          <cell r="E1169">
            <v>2007</v>
          </cell>
          <cell r="F1169" t="str">
            <v>N</v>
          </cell>
          <cell r="G1169">
            <v>935342.05499999993</v>
          </cell>
        </row>
        <row r="1170">
          <cell r="B1170" t="str">
            <v>237905</v>
          </cell>
          <cell r="C1170" t="str">
            <v>ROYAL ISD</v>
          </cell>
          <cell r="D1170">
            <v>1711.9019999999998</v>
          </cell>
          <cell r="E1170">
            <v>2007</v>
          </cell>
          <cell r="F1170" t="str">
            <v>N</v>
          </cell>
          <cell r="G1170">
            <v>935342.05499999993</v>
          </cell>
        </row>
        <row r="1171">
          <cell r="B1171" t="str">
            <v>238902</v>
          </cell>
          <cell r="C1171" t="str">
            <v>MONAHANS-WICKETT-PYOTE ISD</v>
          </cell>
          <cell r="D1171">
            <v>1808.075</v>
          </cell>
          <cell r="E1171">
            <v>2007</v>
          </cell>
          <cell r="F1171" t="str">
            <v>N</v>
          </cell>
          <cell r="G1171">
            <v>69119.320000000007</v>
          </cell>
        </row>
        <row r="1172">
          <cell r="B1172" t="str">
            <v>238904</v>
          </cell>
          <cell r="C1172" t="str">
            <v>GRANDFALLS-ROYALTY ISD</v>
          </cell>
          <cell r="D1172">
            <v>119.62599999999999</v>
          </cell>
          <cell r="E1172">
            <v>2007</v>
          </cell>
          <cell r="F1172" t="str">
            <v>N</v>
          </cell>
          <cell r="G1172">
            <v>69119.320000000007</v>
          </cell>
        </row>
        <row r="1173">
          <cell r="B1173" t="str">
            <v>238905</v>
          </cell>
          <cell r="C1173" t="str">
            <v>WEST TEXAS STATE SCHOOL</v>
          </cell>
          <cell r="D1173">
            <v>194.88</v>
          </cell>
          <cell r="E1173">
            <v>2007</v>
          </cell>
          <cell r="F1173" t="str">
            <v>N</v>
          </cell>
          <cell r="G1173">
            <v>69119.320000000007</v>
          </cell>
        </row>
        <row r="1174">
          <cell r="B1174" t="str">
            <v>239901</v>
          </cell>
          <cell r="C1174" t="str">
            <v>BRENHAM ISD</v>
          </cell>
          <cell r="D1174">
            <v>4602.57</v>
          </cell>
          <cell r="E1174">
            <v>2007</v>
          </cell>
          <cell r="F1174" t="str">
            <v>N</v>
          </cell>
          <cell r="G1174">
            <v>145717.97399999999</v>
          </cell>
        </row>
        <row r="1175">
          <cell r="B1175" t="str">
            <v>239903</v>
          </cell>
          <cell r="C1175" t="str">
            <v>BURTON ISD</v>
          </cell>
          <cell r="D1175">
            <v>286.29000000000002</v>
          </cell>
          <cell r="E1175">
            <v>2007</v>
          </cell>
          <cell r="F1175" t="str">
            <v>N</v>
          </cell>
          <cell r="G1175">
            <v>145717.97399999999</v>
          </cell>
        </row>
        <row r="1176">
          <cell r="B1176" t="str">
            <v>240801</v>
          </cell>
          <cell r="C1176" t="str">
            <v>GATEWAY (STUDENT ALTERNATIVE P</v>
          </cell>
          <cell r="D1176">
            <v>323.35399999999998</v>
          </cell>
          <cell r="E1176">
            <v>2007</v>
          </cell>
          <cell r="F1176" t="str">
            <v>Y</v>
          </cell>
          <cell r="G1176">
            <v>343003.83899999992</v>
          </cell>
        </row>
        <row r="1177">
          <cell r="B1177" t="str">
            <v>240901</v>
          </cell>
          <cell r="C1177" t="str">
            <v>LAREDO ISD</v>
          </cell>
          <cell r="D1177">
            <v>22473.474999999999</v>
          </cell>
          <cell r="E1177">
            <v>2007</v>
          </cell>
          <cell r="F1177" t="str">
            <v>N</v>
          </cell>
          <cell r="G1177">
            <v>343003.83899999992</v>
          </cell>
        </row>
        <row r="1178">
          <cell r="B1178" t="str">
            <v>240903</v>
          </cell>
          <cell r="C1178" t="str">
            <v>UNITED ISD</v>
          </cell>
          <cell r="D1178">
            <v>34845.207999999999</v>
          </cell>
          <cell r="E1178">
            <v>2007</v>
          </cell>
          <cell r="F1178" t="str">
            <v>N</v>
          </cell>
          <cell r="G1178">
            <v>343003.83899999992</v>
          </cell>
        </row>
        <row r="1179">
          <cell r="B1179" t="str">
            <v>240904</v>
          </cell>
          <cell r="C1179" t="str">
            <v>WEBB CISD</v>
          </cell>
          <cell r="D1179">
            <v>343.09899999999999</v>
          </cell>
          <cell r="E1179">
            <v>2007</v>
          </cell>
          <cell r="F1179" t="str">
            <v>N</v>
          </cell>
          <cell r="G1179">
            <v>343003.83899999992</v>
          </cell>
        </row>
        <row r="1180">
          <cell r="B1180" t="str">
            <v>241901</v>
          </cell>
          <cell r="C1180" t="str">
            <v>BOLING ISD</v>
          </cell>
          <cell r="D1180">
            <v>908.25199999999995</v>
          </cell>
          <cell r="E1180">
            <v>2007</v>
          </cell>
          <cell r="F1180" t="str">
            <v>N</v>
          </cell>
          <cell r="G1180">
            <v>49104.376999999993</v>
          </cell>
        </row>
        <row r="1181">
          <cell r="B1181" t="str">
            <v>241902</v>
          </cell>
          <cell r="C1181" t="str">
            <v>EAST BERNARD ISD</v>
          </cell>
          <cell r="D1181">
            <v>860.53</v>
          </cell>
          <cell r="E1181">
            <v>2007</v>
          </cell>
          <cell r="F1181" t="str">
            <v>N</v>
          </cell>
          <cell r="G1181">
            <v>49104.376999999993</v>
          </cell>
        </row>
        <row r="1182">
          <cell r="B1182" t="str">
            <v>241903</v>
          </cell>
          <cell r="C1182" t="str">
            <v>EL CAMPO ISD</v>
          </cell>
          <cell r="D1182">
            <v>3189.6679999999997</v>
          </cell>
          <cell r="E1182">
            <v>2007</v>
          </cell>
          <cell r="F1182" t="str">
            <v>N</v>
          </cell>
          <cell r="G1182">
            <v>49104.376999999993</v>
          </cell>
        </row>
        <row r="1183">
          <cell r="B1183" t="str">
            <v>241904</v>
          </cell>
          <cell r="C1183" t="str">
            <v>WHARTON ISD</v>
          </cell>
          <cell r="D1183">
            <v>2169.5139999999997</v>
          </cell>
          <cell r="E1183">
            <v>2007</v>
          </cell>
          <cell r="F1183" t="str">
            <v>N</v>
          </cell>
          <cell r="G1183">
            <v>49104.376999999993</v>
          </cell>
        </row>
        <row r="1184">
          <cell r="B1184" t="str">
            <v>241906</v>
          </cell>
          <cell r="C1184" t="str">
            <v>LOUISE ISD</v>
          </cell>
          <cell r="D1184">
            <v>465.29899999999998</v>
          </cell>
          <cell r="E1184">
            <v>2007</v>
          </cell>
          <cell r="F1184" t="str">
            <v>N</v>
          </cell>
          <cell r="G1184">
            <v>49104.376999999993</v>
          </cell>
        </row>
        <row r="1185">
          <cell r="B1185" t="str">
            <v>242902</v>
          </cell>
          <cell r="C1185" t="str">
            <v>SHAMROCK ISD</v>
          </cell>
          <cell r="D1185">
            <v>286.09899999999999</v>
          </cell>
          <cell r="E1185">
            <v>2007</v>
          </cell>
          <cell r="F1185" t="str">
            <v>N</v>
          </cell>
          <cell r="G1185">
            <v>73161.582999999984</v>
          </cell>
        </row>
        <row r="1186">
          <cell r="B1186" t="str">
            <v>242903</v>
          </cell>
          <cell r="C1186" t="str">
            <v>WHEELER ISD</v>
          </cell>
          <cell r="D1186">
            <v>341.738</v>
          </cell>
          <cell r="E1186">
            <v>2007</v>
          </cell>
          <cell r="F1186" t="str">
            <v>N</v>
          </cell>
          <cell r="G1186">
            <v>73161.582999999984</v>
          </cell>
        </row>
        <row r="1187">
          <cell r="B1187" t="str">
            <v>242905</v>
          </cell>
          <cell r="C1187" t="str">
            <v>KELTON ISD</v>
          </cell>
          <cell r="D1187">
            <v>79.001999999999995</v>
          </cell>
          <cell r="E1187">
            <v>2007</v>
          </cell>
          <cell r="F1187" t="str">
            <v>N</v>
          </cell>
          <cell r="G1187">
            <v>73161.582999999984</v>
          </cell>
        </row>
        <row r="1188">
          <cell r="B1188" t="str">
            <v>242906</v>
          </cell>
          <cell r="C1188" t="str">
            <v>FORT ELLIOTT CISD</v>
          </cell>
          <cell r="D1188">
            <v>145.99199999999999</v>
          </cell>
          <cell r="E1188">
            <v>2007</v>
          </cell>
          <cell r="F1188" t="str">
            <v>N</v>
          </cell>
          <cell r="G1188">
            <v>73161.582999999984</v>
          </cell>
        </row>
        <row r="1189">
          <cell r="B1189" t="str">
            <v>243801</v>
          </cell>
          <cell r="C1189" t="str">
            <v>BRIGHT IDEAS CHARTER</v>
          </cell>
          <cell r="D1189">
            <v>160.29199999999997</v>
          </cell>
          <cell r="E1189">
            <v>2007</v>
          </cell>
          <cell r="F1189" t="str">
            <v>Y</v>
          </cell>
          <cell r="G1189">
            <v>36686.667000000009</v>
          </cell>
        </row>
        <row r="1190">
          <cell r="B1190" t="str">
            <v>243901</v>
          </cell>
          <cell r="C1190" t="str">
            <v>BURKBURNETT ISD</v>
          </cell>
          <cell r="D1190">
            <v>3374.8889999999997</v>
          </cell>
          <cell r="E1190">
            <v>2007</v>
          </cell>
          <cell r="F1190" t="str">
            <v>N</v>
          </cell>
          <cell r="G1190">
            <v>36686.667000000009</v>
          </cell>
        </row>
        <row r="1191">
          <cell r="B1191" t="str">
            <v>243902</v>
          </cell>
          <cell r="C1191" t="str">
            <v>ELECTRA ISD</v>
          </cell>
          <cell r="D1191">
            <v>517.79399999999998</v>
          </cell>
          <cell r="E1191">
            <v>2007</v>
          </cell>
          <cell r="F1191" t="str">
            <v>N</v>
          </cell>
          <cell r="G1191">
            <v>36686.667000000009</v>
          </cell>
        </row>
        <row r="1192">
          <cell r="B1192" t="str">
            <v>243903</v>
          </cell>
          <cell r="C1192" t="str">
            <v>IOWA PARK CISD</v>
          </cell>
          <cell r="D1192">
            <v>1740.1</v>
          </cell>
          <cell r="E1192">
            <v>2007</v>
          </cell>
          <cell r="F1192" t="str">
            <v>N</v>
          </cell>
          <cell r="G1192">
            <v>36686.667000000009</v>
          </cell>
        </row>
        <row r="1193">
          <cell r="B1193" t="str">
            <v>243905</v>
          </cell>
          <cell r="C1193" t="str">
            <v>WICHITA FALLS ISD</v>
          </cell>
          <cell r="D1193">
            <v>13481.597</v>
          </cell>
          <cell r="E1193">
            <v>2007</v>
          </cell>
          <cell r="F1193" t="str">
            <v>N</v>
          </cell>
          <cell r="G1193">
            <v>36686.667000000009</v>
          </cell>
        </row>
        <row r="1194">
          <cell r="B1194" t="str">
            <v>243906</v>
          </cell>
          <cell r="C1194" t="str">
            <v>CITY VIEW ISD</v>
          </cell>
          <cell r="D1194">
            <v>956.99099999999999</v>
          </cell>
          <cell r="E1194">
            <v>2007</v>
          </cell>
          <cell r="F1194" t="str">
            <v>N</v>
          </cell>
          <cell r="G1194">
            <v>36686.667000000009</v>
          </cell>
        </row>
        <row r="1195">
          <cell r="B1195" t="str">
            <v>244901</v>
          </cell>
          <cell r="C1195" t="str">
            <v>HARROLD ISD</v>
          </cell>
          <cell r="D1195">
            <v>106.62799999999999</v>
          </cell>
          <cell r="E1195">
            <v>2007</v>
          </cell>
          <cell r="F1195" t="str">
            <v>N</v>
          </cell>
          <cell r="G1195">
            <v>36686.667000000009</v>
          </cell>
        </row>
        <row r="1196">
          <cell r="B1196" t="str">
            <v>244903</v>
          </cell>
          <cell r="C1196" t="str">
            <v>VERNON ISD</v>
          </cell>
          <cell r="D1196">
            <v>2060.8029999999999</v>
          </cell>
          <cell r="E1196">
            <v>2007</v>
          </cell>
          <cell r="F1196" t="str">
            <v>N</v>
          </cell>
          <cell r="G1196">
            <v>36686.667000000009</v>
          </cell>
        </row>
        <row r="1197">
          <cell r="B1197" t="str">
            <v>244905</v>
          </cell>
          <cell r="C1197" t="str">
            <v>NORTHSIDE ISD</v>
          </cell>
          <cell r="D1197">
            <v>175.18199999999999</v>
          </cell>
          <cell r="E1197">
            <v>2007</v>
          </cell>
          <cell r="F1197" t="str">
            <v>N</v>
          </cell>
          <cell r="G1197">
            <v>36686.667000000009</v>
          </cell>
        </row>
        <row r="1198">
          <cell r="B1198" t="str">
            <v>244906</v>
          </cell>
          <cell r="C1198" t="str">
            <v>VICTORY FIELD CORRECTIONAL ACA</v>
          </cell>
          <cell r="D1198">
            <v>267.89399999999995</v>
          </cell>
          <cell r="E1198">
            <v>2007</v>
          </cell>
          <cell r="F1198" t="str">
            <v>N</v>
          </cell>
          <cell r="G1198">
            <v>36686.667000000009</v>
          </cell>
        </row>
        <row r="1199">
          <cell r="B1199" t="str">
            <v>245901</v>
          </cell>
          <cell r="C1199" t="str">
            <v>LASARA ISD</v>
          </cell>
          <cell r="D1199">
            <v>308.18799999999999</v>
          </cell>
          <cell r="E1199">
            <v>2007</v>
          </cell>
          <cell r="F1199" t="str">
            <v>N</v>
          </cell>
          <cell r="G1199">
            <v>343003.83899999992</v>
          </cell>
        </row>
        <row r="1200">
          <cell r="B1200" t="str">
            <v>245902</v>
          </cell>
          <cell r="C1200" t="str">
            <v>LYFORD CISD</v>
          </cell>
          <cell r="D1200">
            <v>1433.4419999999998</v>
          </cell>
          <cell r="E1200">
            <v>2007</v>
          </cell>
          <cell r="F1200" t="str">
            <v>N</v>
          </cell>
          <cell r="G1200">
            <v>343003.83899999992</v>
          </cell>
        </row>
        <row r="1201">
          <cell r="B1201" t="str">
            <v>245903</v>
          </cell>
          <cell r="C1201" t="str">
            <v>RAYMONDVILLE ISD</v>
          </cell>
          <cell r="D1201">
            <v>2177.42</v>
          </cell>
          <cell r="E1201">
            <v>2007</v>
          </cell>
          <cell r="F1201" t="str">
            <v>N</v>
          </cell>
          <cell r="G1201">
            <v>343003.83899999992</v>
          </cell>
        </row>
        <row r="1202">
          <cell r="B1202" t="str">
            <v>245904</v>
          </cell>
          <cell r="C1202" t="str">
            <v>SAN PERLITA ISD</v>
          </cell>
          <cell r="D1202">
            <v>265.03199999999998</v>
          </cell>
          <cell r="E1202">
            <v>2007</v>
          </cell>
          <cell r="F1202" t="str">
            <v>N</v>
          </cell>
          <cell r="G1202">
            <v>343003.83899999992</v>
          </cell>
        </row>
        <row r="1203">
          <cell r="B1203" t="str">
            <v>246902</v>
          </cell>
          <cell r="C1203" t="str">
            <v>FLORENCE ISD</v>
          </cell>
          <cell r="D1203">
            <v>938.92499999999995</v>
          </cell>
          <cell r="E1203">
            <v>2007</v>
          </cell>
          <cell r="F1203" t="str">
            <v>N</v>
          </cell>
          <cell r="G1203">
            <v>309296.69599999994</v>
          </cell>
        </row>
        <row r="1204">
          <cell r="B1204" t="str">
            <v>246904</v>
          </cell>
          <cell r="C1204" t="str">
            <v>GEORGETOWN ISD</v>
          </cell>
          <cell r="D1204">
            <v>8971.9749999999985</v>
          </cell>
          <cell r="E1204">
            <v>2007</v>
          </cell>
          <cell r="F1204" t="str">
            <v>N</v>
          </cell>
          <cell r="G1204">
            <v>309296.69599999994</v>
          </cell>
        </row>
        <row r="1205">
          <cell r="B1205" t="str">
            <v>246905</v>
          </cell>
          <cell r="C1205" t="str">
            <v>GRANGER ISD</v>
          </cell>
          <cell r="D1205">
            <v>446.041</v>
          </cell>
          <cell r="E1205">
            <v>2007</v>
          </cell>
          <cell r="F1205" t="str">
            <v>N</v>
          </cell>
          <cell r="G1205">
            <v>309296.69599999994</v>
          </cell>
        </row>
        <row r="1206">
          <cell r="B1206" t="str">
            <v>246906</v>
          </cell>
          <cell r="C1206" t="str">
            <v>HUTTO ISD</v>
          </cell>
          <cell r="D1206">
            <v>3529.5229999999997</v>
          </cell>
          <cell r="E1206">
            <v>2007</v>
          </cell>
          <cell r="F1206" t="str">
            <v>N</v>
          </cell>
          <cell r="G1206">
            <v>309296.69599999994</v>
          </cell>
        </row>
        <row r="1207">
          <cell r="B1207" t="str">
            <v>246907</v>
          </cell>
          <cell r="C1207" t="str">
            <v>JARRELL ISD</v>
          </cell>
          <cell r="D1207">
            <v>664.45099999999991</v>
          </cell>
          <cell r="E1207">
            <v>2007</v>
          </cell>
          <cell r="F1207" t="str">
            <v>N</v>
          </cell>
          <cell r="G1207">
            <v>309296.69599999994</v>
          </cell>
        </row>
        <row r="1208">
          <cell r="B1208" t="str">
            <v>246908</v>
          </cell>
          <cell r="C1208" t="str">
            <v>LIBERTY HILL ISD</v>
          </cell>
          <cell r="D1208">
            <v>2134.8929999999996</v>
          </cell>
          <cell r="E1208">
            <v>2007</v>
          </cell>
          <cell r="F1208" t="str">
            <v>N</v>
          </cell>
          <cell r="G1208">
            <v>309296.69599999994</v>
          </cell>
        </row>
        <row r="1209">
          <cell r="B1209" t="str">
            <v>246909</v>
          </cell>
          <cell r="C1209" t="str">
            <v>ROUND ROCK ISD</v>
          </cell>
          <cell r="D1209">
            <v>37134.406999999999</v>
          </cell>
          <cell r="E1209">
            <v>2007</v>
          </cell>
          <cell r="F1209" t="str">
            <v>N</v>
          </cell>
          <cell r="G1209">
            <v>309296.69599999994</v>
          </cell>
        </row>
        <row r="1210">
          <cell r="B1210" t="str">
            <v>246911</v>
          </cell>
          <cell r="C1210" t="str">
            <v>TAYLOR ISD</v>
          </cell>
          <cell r="D1210">
            <v>2829.683</v>
          </cell>
          <cell r="E1210">
            <v>2007</v>
          </cell>
          <cell r="F1210" t="str">
            <v>N</v>
          </cell>
          <cell r="G1210">
            <v>309296.69599999994</v>
          </cell>
        </row>
        <row r="1211">
          <cell r="B1211" t="str">
            <v>246912</v>
          </cell>
          <cell r="C1211" t="str">
            <v>THRALL ISD</v>
          </cell>
          <cell r="D1211">
            <v>552.12099999999998</v>
          </cell>
          <cell r="E1211">
            <v>2007</v>
          </cell>
          <cell r="F1211" t="str">
            <v>N</v>
          </cell>
          <cell r="G1211">
            <v>309296.69599999994</v>
          </cell>
        </row>
        <row r="1212">
          <cell r="B1212" t="str">
            <v>246913</v>
          </cell>
          <cell r="C1212" t="str">
            <v>LEANDER ISD</v>
          </cell>
          <cell r="D1212">
            <v>23111.038999999997</v>
          </cell>
          <cell r="E1212">
            <v>2007</v>
          </cell>
          <cell r="F1212" t="str">
            <v>N</v>
          </cell>
          <cell r="G1212">
            <v>309296.69599999994</v>
          </cell>
        </row>
        <row r="1213">
          <cell r="B1213" t="str">
            <v>246914</v>
          </cell>
          <cell r="C1213" t="str">
            <v>COUPLAND ISD</v>
          </cell>
          <cell r="D1213">
            <v>111.93599999999999</v>
          </cell>
          <cell r="E1213">
            <v>2007</v>
          </cell>
          <cell r="F1213" t="str">
            <v>N</v>
          </cell>
          <cell r="G1213">
            <v>309296.69599999994</v>
          </cell>
        </row>
        <row r="1214">
          <cell r="B1214" t="str">
            <v>247901</v>
          </cell>
          <cell r="C1214" t="str">
            <v>FLORESVILLE ISD</v>
          </cell>
          <cell r="D1214">
            <v>3452.1239999999998</v>
          </cell>
          <cell r="E1214">
            <v>2007</v>
          </cell>
          <cell r="F1214" t="str">
            <v>N</v>
          </cell>
          <cell r="G1214">
            <v>344012.31599999988</v>
          </cell>
        </row>
        <row r="1215">
          <cell r="B1215" t="str">
            <v>247903</v>
          </cell>
          <cell r="C1215" t="str">
            <v>LA VERNIA ISD</v>
          </cell>
          <cell r="D1215">
            <v>2611.9789999999998</v>
          </cell>
          <cell r="E1215">
            <v>2007</v>
          </cell>
          <cell r="F1215" t="str">
            <v>N</v>
          </cell>
          <cell r="G1215">
            <v>344012.31599999988</v>
          </cell>
        </row>
        <row r="1216">
          <cell r="B1216" t="str">
            <v>247904</v>
          </cell>
          <cell r="C1216" t="str">
            <v>POTH ISD</v>
          </cell>
          <cell r="D1216">
            <v>757.45500000000004</v>
          </cell>
          <cell r="E1216">
            <v>2007</v>
          </cell>
          <cell r="F1216" t="str">
            <v>N</v>
          </cell>
          <cell r="G1216">
            <v>344012.31599999988</v>
          </cell>
        </row>
        <row r="1217">
          <cell r="B1217" t="str">
            <v>247906</v>
          </cell>
          <cell r="C1217" t="str">
            <v>STOCKDALE ISD</v>
          </cell>
          <cell r="D1217">
            <v>705.97299999999996</v>
          </cell>
          <cell r="E1217">
            <v>2007</v>
          </cell>
          <cell r="F1217" t="str">
            <v>N</v>
          </cell>
          <cell r="G1217">
            <v>344012.31599999988</v>
          </cell>
        </row>
        <row r="1218">
          <cell r="B1218" t="str">
            <v>248901</v>
          </cell>
          <cell r="C1218" t="str">
            <v>KERMIT ISD</v>
          </cell>
          <cell r="D1218">
            <v>1170.1659999999999</v>
          </cell>
          <cell r="E1218">
            <v>2007</v>
          </cell>
          <cell r="F1218" t="str">
            <v>N</v>
          </cell>
          <cell r="G1218">
            <v>69119.320000000007</v>
          </cell>
        </row>
        <row r="1219">
          <cell r="B1219" t="str">
            <v>248902</v>
          </cell>
          <cell r="C1219" t="str">
            <v>WINK-LOVING ISD</v>
          </cell>
          <cell r="D1219">
            <v>302.02999999999997</v>
          </cell>
          <cell r="E1219">
            <v>2007</v>
          </cell>
          <cell r="F1219" t="str">
            <v>N</v>
          </cell>
          <cell r="G1219">
            <v>69119.320000000007</v>
          </cell>
        </row>
        <row r="1220">
          <cell r="B1220" t="str">
            <v>249901</v>
          </cell>
          <cell r="C1220" t="str">
            <v>ALVORD ISD</v>
          </cell>
          <cell r="D1220">
            <v>690.86599999999999</v>
          </cell>
          <cell r="E1220">
            <v>2007</v>
          </cell>
          <cell r="F1220" t="str">
            <v>N</v>
          </cell>
          <cell r="G1220">
            <v>464482.81900000008</v>
          </cell>
        </row>
        <row r="1221">
          <cell r="B1221" t="str">
            <v>249902</v>
          </cell>
          <cell r="C1221" t="str">
            <v>BOYD ISD</v>
          </cell>
          <cell r="D1221">
            <v>973.4129999999999</v>
          </cell>
          <cell r="E1221">
            <v>2007</v>
          </cell>
          <cell r="F1221" t="str">
            <v>N</v>
          </cell>
          <cell r="G1221">
            <v>464482.81900000008</v>
          </cell>
        </row>
        <row r="1222">
          <cell r="B1222" t="str">
            <v>249903</v>
          </cell>
          <cell r="C1222" t="str">
            <v>BRIDGEPORT ISD</v>
          </cell>
          <cell r="D1222">
            <v>2092.5039999999999</v>
          </cell>
          <cell r="E1222">
            <v>2007</v>
          </cell>
          <cell r="F1222" t="str">
            <v>N</v>
          </cell>
          <cell r="G1222">
            <v>464482.81900000008</v>
          </cell>
        </row>
        <row r="1223">
          <cell r="B1223" t="str">
            <v>249904</v>
          </cell>
          <cell r="C1223" t="str">
            <v>CHICO ISD</v>
          </cell>
          <cell r="D1223">
            <v>629.88199999999995</v>
          </cell>
          <cell r="E1223">
            <v>2007</v>
          </cell>
          <cell r="F1223" t="str">
            <v>N</v>
          </cell>
          <cell r="G1223">
            <v>464482.81900000008</v>
          </cell>
        </row>
        <row r="1224">
          <cell r="B1224" t="str">
            <v>249905</v>
          </cell>
          <cell r="C1224" t="str">
            <v>DECATUR ISD</v>
          </cell>
          <cell r="D1224">
            <v>2664.1039999999998</v>
          </cell>
          <cell r="E1224">
            <v>2007</v>
          </cell>
          <cell r="F1224" t="str">
            <v>N</v>
          </cell>
          <cell r="G1224">
            <v>464482.81900000008</v>
          </cell>
        </row>
        <row r="1225">
          <cell r="B1225" t="str">
            <v>249906</v>
          </cell>
          <cell r="C1225" t="str">
            <v>PARADISE ISD</v>
          </cell>
          <cell r="D1225">
            <v>972.12799999999993</v>
          </cell>
          <cell r="E1225">
            <v>2007</v>
          </cell>
          <cell r="F1225" t="str">
            <v>N</v>
          </cell>
          <cell r="G1225">
            <v>464482.81900000008</v>
          </cell>
        </row>
        <row r="1226">
          <cell r="B1226" t="str">
            <v>249908</v>
          </cell>
          <cell r="C1226" t="str">
            <v>SLIDELL ISD</v>
          </cell>
          <cell r="D1226">
            <v>239.38499999999999</v>
          </cell>
          <cell r="E1226">
            <v>2007</v>
          </cell>
          <cell r="F1226" t="str">
            <v>N</v>
          </cell>
          <cell r="G1226">
            <v>464482.81900000008</v>
          </cell>
        </row>
        <row r="1227">
          <cell r="B1227" t="str">
            <v>250902</v>
          </cell>
          <cell r="C1227" t="str">
            <v>HAWKINS ISD</v>
          </cell>
          <cell r="D1227">
            <v>696.03599999999994</v>
          </cell>
          <cell r="E1227">
            <v>2007</v>
          </cell>
          <cell r="F1227" t="str">
            <v>N</v>
          </cell>
          <cell r="G1227">
            <v>151669.57299999997</v>
          </cell>
        </row>
        <row r="1228">
          <cell r="B1228" t="str">
            <v>250903</v>
          </cell>
          <cell r="C1228" t="str">
            <v>MINEOLA ISD</v>
          </cell>
          <cell r="D1228">
            <v>1454.8050000000001</v>
          </cell>
          <cell r="E1228">
            <v>2007</v>
          </cell>
          <cell r="F1228" t="str">
            <v>N</v>
          </cell>
          <cell r="G1228">
            <v>151669.57299999997</v>
          </cell>
        </row>
        <row r="1229">
          <cell r="B1229" t="str">
            <v>250904</v>
          </cell>
          <cell r="C1229" t="str">
            <v>QUITMAN ISD</v>
          </cell>
          <cell r="D1229">
            <v>1081.991</v>
          </cell>
          <cell r="E1229">
            <v>2007</v>
          </cell>
          <cell r="F1229" t="str">
            <v>N</v>
          </cell>
          <cell r="G1229">
            <v>151669.57299999997</v>
          </cell>
        </row>
        <row r="1230">
          <cell r="B1230" t="str">
            <v>250905</v>
          </cell>
          <cell r="C1230" t="str">
            <v>YANTIS ISD</v>
          </cell>
          <cell r="D1230">
            <v>358.16399999999999</v>
          </cell>
          <cell r="E1230">
            <v>2007</v>
          </cell>
          <cell r="F1230" t="str">
            <v>N</v>
          </cell>
          <cell r="G1230">
            <v>151669.57299999997</v>
          </cell>
        </row>
        <row r="1231">
          <cell r="B1231" t="str">
            <v>250906</v>
          </cell>
          <cell r="C1231" t="str">
            <v>ALBA-GOLDEN ISD</v>
          </cell>
          <cell r="D1231">
            <v>778.60199999999998</v>
          </cell>
          <cell r="E1231">
            <v>2007</v>
          </cell>
          <cell r="F1231" t="str">
            <v>N</v>
          </cell>
          <cell r="G1231">
            <v>151669.57299999997</v>
          </cell>
        </row>
        <row r="1232">
          <cell r="B1232" t="str">
            <v>250907</v>
          </cell>
          <cell r="C1232" t="str">
            <v>WINNSBORO ISD</v>
          </cell>
          <cell r="D1232">
            <v>1325.885</v>
          </cell>
          <cell r="E1232">
            <v>2007</v>
          </cell>
          <cell r="F1232" t="str">
            <v>N</v>
          </cell>
          <cell r="G1232">
            <v>151669.57299999997</v>
          </cell>
        </row>
        <row r="1233">
          <cell r="B1233" t="str">
            <v>251901</v>
          </cell>
          <cell r="C1233" t="str">
            <v>DENVER CITY ISD</v>
          </cell>
          <cell r="D1233">
            <v>1320.9929999999999</v>
          </cell>
          <cell r="E1233">
            <v>2007</v>
          </cell>
          <cell r="F1233" t="str">
            <v>N</v>
          </cell>
          <cell r="G1233">
            <v>72089.289999999994</v>
          </cell>
        </row>
        <row r="1234">
          <cell r="B1234" t="str">
            <v>251902</v>
          </cell>
          <cell r="C1234" t="str">
            <v>PLAINS ISD</v>
          </cell>
          <cell r="D1234">
            <v>442.93899999999996</v>
          </cell>
          <cell r="E1234">
            <v>2007</v>
          </cell>
          <cell r="F1234" t="str">
            <v>N</v>
          </cell>
          <cell r="G1234">
            <v>72089.289999999994</v>
          </cell>
        </row>
        <row r="1235">
          <cell r="B1235" t="str">
            <v>252901</v>
          </cell>
          <cell r="C1235" t="str">
            <v>GRAHAM ISD</v>
          </cell>
          <cell r="D1235">
            <v>2246.8089999999997</v>
          </cell>
          <cell r="E1235">
            <v>2007</v>
          </cell>
          <cell r="F1235" t="str">
            <v>N</v>
          </cell>
          <cell r="G1235">
            <v>36686.667000000009</v>
          </cell>
        </row>
        <row r="1236">
          <cell r="B1236" t="str">
            <v>252902</v>
          </cell>
          <cell r="C1236" t="str">
            <v>NEWCASTLE ISD</v>
          </cell>
          <cell r="D1236">
            <v>162.642</v>
          </cell>
          <cell r="E1236">
            <v>2007</v>
          </cell>
          <cell r="F1236" t="str">
            <v>N</v>
          </cell>
          <cell r="G1236">
            <v>36686.667000000009</v>
          </cell>
        </row>
        <row r="1237">
          <cell r="B1237" t="str">
            <v>252903</v>
          </cell>
          <cell r="C1237" t="str">
            <v>OLNEY ISD</v>
          </cell>
          <cell r="D1237">
            <v>754.54799999999989</v>
          </cell>
          <cell r="E1237">
            <v>2007</v>
          </cell>
          <cell r="F1237" t="str">
            <v>N</v>
          </cell>
          <cell r="G1237">
            <v>36686.667000000009</v>
          </cell>
        </row>
        <row r="1238">
          <cell r="B1238" t="str">
            <v>253901</v>
          </cell>
          <cell r="C1238" t="str">
            <v>ZAPATA COUNTY ISD</v>
          </cell>
          <cell r="D1238">
            <v>2997.5089999999996</v>
          </cell>
          <cell r="E1238">
            <v>2007</v>
          </cell>
          <cell r="F1238" t="str">
            <v>N</v>
          </cell>
          <cell r="G1238">
            <v>343003.83899999992</v>
          </cell>
        </row>
        <row r="1239">
          <cell r="B1239" t="str">
            <v>254901</v>
          </cell>
          <cell r="C1239" t="str">
            <v>CRYSTAL CITY ISD</v>
          </cell>
          <cell r="D1239">
            <v>1796.7369999999999</v>
          </cell>
          <cell r="E1239">
            <v>2007</v>
          </cell>
          <cell r="F1239" t="str">
            <v>N</v>
          </cell>
          <cell r="G1239">
            <v>344012.31599999988</v>
          </cell>
        </row>
        <row r="1240">
          <cell r="B1240" t="str">
            <v>254902</v>
          </cell>
          <cell r="C1240" t="str">
            <v>LA PRYOR ISD</v>
          </cell>
          <cell r="D1240">
            <v>458.83199999999999</v>
          </cell>
          <cell r="E1240">
            <v>2007</v>
          </cell>
          <cell r="F1240" t="str">
            <v>N</v>
          </cell>
          <cell r="G1240">
            <v>344012.31599999988</v>
          </cell>
        </row>
      </sheetData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earlyCalendar"/>
      <sheetName val="Formulas"/>
    </sheetNames>
    <sheetDataSet>
      <sheetData sheetId="0"/>
      <sheetData sheetId="1">
        <row r="30">
          <cell r="B30" t="str">
            <v>January</v>
          </cell>
          <cell r="C30">
            <v>39083</v>
          </cell>
        </row>
        <row r="31">
          <cell r="B31" t="str">
            <v>February</v>
          </cell>
          <cell r="C31">
            <v>39114</v>
          </cell>
        </row>
        <row r="32">
          <cell r="B32" t="str">
            <v>March</v>
          </cell>
          <cell r="C32">
            <v>39142</v>
          </cell>
        </row>
        <row r="33">
          <cell r="B33" t="str">
            <v>April</v>
          </cell>
          <cell r="C33">
            <v>39173</v>
          </cell>
        </row>
        <row r="34">
          <cell r="B34" t="str">
            <v>May</v>
          </cell>
          <cell r="C34">
            <v>39203</v>
          </cell>
        </row>
        <row r="35">
          <cell r="B35" t="str">
            <v>June</v>
          </cell>
          <cell r="C35">
            <v>39234</v>
          </cell>
        </row>
        <row r="36">
          <cell r="B36" t="str">
            <v>July</v>
          </cell>
          <cell r="C36">
            <v>39264</v>
          </cell>
        </row>
        <row r="37">
          <cell r="B37" t="str">
            <v>August</v>
          </cell>
          <cell r="C37">
            <v>39295</v>
          </cell>
        </row>
        <row r="38">
          <cell r="B38" t="str">
            <v>September</v>
          </cell>
          <cell r="C38">
            <v>39326</v>
          </cell>
        </row>
        <row r="39">
          <cell r="B39" t="str">
            <v>October</v>
          </cell>
          <cell r="C39">
            <v>39356</v>
          </cell>
        </row>
        <row r="40">
          <cell r="B40" t="str">
            <v>November</v>
          </cell>
          <cell r="C40">
            <v>39387</v>
          </cell>
        </row>
        <row r="41">
          <cell r="B41" t="str">
            <v>December</v>
          </cell>
          <cell r="C41">
            <v>39417</v>
          </cell>
        </row>
        <row r="42">
          <cell r="B42" t="str">
            <v>January</v>
          </cell>
          <cell r="C42">
            <v>39448</v>
          </cell>
        </row>
        <row r="43">
          <cell r="B43" t="str">
            <v>February</v>
          </cell>
          <cell r="C43">
            <v>39479</v>
          </cell>
        </row>
        <row r="44">
          <cell r="B44" t="str">
            <v>March</v>
          </cell>
          <cell r="C44">
            <v>39508</v>
          </cell>
        </row>
        <row r="45">
          <cell r="B45" t="str">
            <v>April</v>
          </cell>
          <cell r="C45">
            <v>39539</v>
          </cell>
        </row>
        <row r="46">
          <cell r="B46" t="str">
            <v>May</v>
          </cell>
          <cell r="C46">
            <v>39569</v>
          </cell>
        </row>
        <row r="47">
          <cell r="B47" t="str">
            <v>June</v>
          </cell>
          <cell r="C47">
            <v>39600</v>
          </cell>
        </row>
        <row r="48">
          <cell r="B48" t="str">
            <v>July</v>
          </cell>
          <cell r="C48">
            <v>39630</v>
          </cell>
        </row>
        <row r="49">
          <cell r="B49" t="str">
            <v>August</v>
          </cell>
          <cell r="C49">
            <v>39661</v>
          </cell>
        </row>
        <row r="50">
          <cell r="B50" t="str">
            <v>September</v>
          </cell>
          <cell r="C50">
            <v>39692</v>
          </cell>
        </row>
        <row r="51">
          <cell r="B51" t="str">
            <v>October</v>
          </cell>
          <cell r="C51">
            <v>39722</v>
          </cell>
        </row>
        <row r="52">
          <cell r="B52" t="str">
            <v>November</v>
          </cell>
          <cell r="C52">
            <v>39753</v>
          </cell>
        </row>
        <row r="53">
          <cell r="B53" t="str">
            <v>December</v>
          </cell>
          <cell r="C53">
            <v>39783</v>
          </cell>
        </row>
        <row r="54">
          <cell r="B54" t="str">
            <v>January</v>
          </cell>
          <cell r="C54">
            <v>39814</v>
          </cell>
        </row>
        <row r="55">
          <cell r="B55" t="str">
            <v>February</v>
          </cell>
          <cell r="C55">
            <v>39845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roposed Debt Service"/>
      <sheetName val="Debt Summary"/>
      <sheetName val="&lt;-- NEW"/>
      <sheetName val="debtrequirements-TWDB"/>
      <sheetName val="WW_SS Rev Debt"/>
      <sheetName val="WW_SS CO Debt"/>
      <sheetName val="Debt Coverage"/>
      <sheetName val="water_debt"/>
      <sheetName val="sewer_debt"/>
      <sheetName val="Projected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FBA1-8129-46A8-A6D1-FD788CC80840}">
  <sheetPr>
    <tabColor rgb="FF7030A0"/>
    <pageSetUpPr fitToPage="1"/>
  </sheetPr>
  <dimension ref="A1:S75"/>
  <sheetViews>
    <sheetView tabSelected="1" zoomScale="80" zoomScaleNormal="80" zoomScalePageLayoutView="50" workbookViewId="0">
      <pane ySplit="2" topLeftCell="A53" activePane="bottomLeft" state="frozen"/>
      <selection pane="bottomLeft" activeCell="C82" sqref="C82"/>
    </sheetView>
  </sheetViews>
  <sheetFormatPr defaultColWidth="10.73046875" defaultRowHeight="14.25" x14ac:dyDescent="0.45"/>
  <cols>
    <col min="1" max="1" width="3.86328125" style="90" customWidth="1"/>
    <col min="2" max="2" width="56.19921875" style="90" customWidth="1"/>
    <col min="3" max="4" width="17.46484375" style="90" customWidth="1"/>
    <col min="5" max="5" width="21" style="169" customWidth="1"/>
    <col min="6" max="6" width="20.73046875" style="90" customWidth="1"/>
    <col min="7" max="7" width="21.46484375" style="90" customWidth="1"/>
    <col min="8" max="8" width="12.1328125" style="90" customWidth="1"/>
    <col min="9" max="9" width="14.1328125" style="170" customWidth="1"/>
    <col min="10" max="11" width="17.46484375" style="90" bestFit="1" customWidth="1"/>
    <col min="12" max="12" width="17.59765625" style="90" customWidth="1"/>
    <col min="13" max="13" width="74.19921875" style="89" bestFit="1" customWidth="1"/>
    <col min="14" max="14" width="6.86328125" style="90" bestFit="1" customWidth="1"/>
    <col min="15" max="15" width="11" style="90" bestFit="1" customWidth="1"/>
    <col min="16" max="16" width="6.265625" style="90" bestFit="1" customWidth="1"/>
    <col min="17" max="18" width="10.73046875" style="90"/>
    <col min="19" max="19" width="15.73046875" style="90" customWidth="1"/>
    <col min="20" max="16384" width="10.73046875" style="90"/>
  </cols>
  <sheetData>
    <row r="1" spans="1:16" ht="36.75" customHeight="1" thickBot="1" x14ac:dyDescent="0.65">
      <c r="A1" s="84"/>
      <c r="B1" s="85" t="s">
        <v>155</v>
      </c>
      <c r="C1" s="86"/>
      <c r="D1" s="86"/>
      <c r="E1" s="86"/>
      <c r="F1" s="86"/>
      <c r="G1" s="86"/>
      <c r="H1" s="86"/>
      <c r="I1" s="86"/>
      <c r="J1" s="86"/>
      <c r="K1" s="87"/>
      <c r="L1" s="202"/>
      <c r="O1" s="91"/>
      <c r="P1" s="91"/>
    </row>
    <row r="2" spans="1:16" s="98" customFormat="1" ht="101.65" customHeight="1" thickBot="1" x14ac:dyDescent="0.55000000000000004">
      <c r="A2" s="92"/>
      <c r="B2" s="93" t="s">
        <v>136</v>
      </c>
      <c r="C2" s="94" t="s">
        <v>0</v>
      </c>
      <c r="D2" s="94" t="s">
        <v>1</v>
      </c>
      <c r="E2" s="94" t="s">
        <v>161</v>
      </c>
      <c r="F2" s="94" t="s">
        <v>2</v>
      </c>
      <c r="G2" s="94" t="s">
        <v>162</v>
      </c>
      <c r="H2" s="94" t="s">
        <v>3</v>
      </c>
      <c r="I2" s="94" t="s">
        <v>4</v>
      </c>
      <c r="J2" s="94" t="s">
        <v>5</v>
      </c>
      <c r="K2" s="94" t="s">
        <v>6</v>
      </c>
      <c r="L2" s="94" t="s">
        <v>7</v>
      </c>
      <c r="M2" s="95" t="s">
        <v>8</v>
      </c>
      <c r="N2" s="96" t="s">
        <v>9</v>
      </c>
      <c r="O2" s="96" t="s">
        <v>10</v>
      </c>
      <c r="P2" s="97" t="s">
        <v>11</v>
      </c>
    </row>
    <row r="3" spans="1:16" ht="17.75" customHeight="1" x14ac:dyDescent="0.45">
      <c r="A3" s="92">
        <v>1</v>
      </c>
      <c r="B3" s="99" t="s">
        <v>108</v>
      </c>
      <c r="C3" s="177">
        <v>31320000</v>
      </c>
      <c r="D3" s="177">
        <v>3130000</v>
      </c>
      <c r="E3" s="190">
        <f>D3/411167</f>
        <v>7.6124786279054497</v>
      </c>
      <c r="F3" s="177">
        <v>3270850</v>
      </c>
      <c r="G3" s="190">
        <f>F3/411167</f>
        <v>7.9550401661611945</v>
      </c>
      <c r="H3" s="173">
        <v>46249</v>
      </c>
      <c r="I3" s="180" t="s">
        <v>12</v>
      </c>
      <c r="J3" s="105">
        <v>32080425</v>
      </c>
      <c r="K3" s="106">
        <f t="shared" ref="K3:K23" si="0">J3</f>
        <v>32080425</v>
      </c>
      <c r="L3" s="107">
        <f>J3-K3</f>
        <v>0</v>
      </c>
      <c r="M3" s="108" t="s">
        <v>16</v>
      </c>
      <c r="N3" s="109" t="s">
        <v>13</v>
      </c>
      <c r="O3" s="104" t="s">
        <v>14</v>
      </c>
      <c r="P3" s="110" t="s">
        <v>13</v>
      </c>
    </row>
    <row r="4" spans="1:16" ht="17.75" customHeight="1" x14ac:dyDescent="0.45">
      <c r="A4" s="92">
        <v>2</v>
      </c>
      <c r="B4" s="99" t="s">
        <v>18</v>
      </c>
      <c r="C4" s="177">
        <v>19635000</v>
      </c>
      <c r="D4" s="177">
        <v>1960000</v>
      </c>
      <c r="E4" s="190">
        <f t="shared" ref="E4:E55" si="1">D4/411167</f>
        <v>4.7669195241836047</v>
      </c>
      <c r="F4" s="177">
        <v>2050650</v>
      </c>
      <c r="G4" s="190">
        <f t="shared" ref="G4:G30" si="2">F4/411167</f>
        <v>4.9873895521770963</v>
      </c>
      <c r="H4" s="173">
        <v>46249</v>
      </c>
      <c r="I4" s="180" t="s">
        <v>12</v>
      </c>
      <c r="J4" s="105">
        <v>20150419</v>
      </c>
      <c r="K4" s="106">
        <f t="shared" si="0"/>
        <v>20150419</v>
      </c>
      <c r="L4" s="107">
        <f t="shared" ref="L4:L25" si="3">J4-K4</f>
        <v>0</v>
      </c>
      <c r="M4" s="108" t="s">
        <v>19</v>
      </c>
      <c r="N4" s="109" t="s">
        <v>13</v>
      </c>
      <c r="O4" s="104" t="s">
        <v>14</v>
      </c>
      <c r="P4" s="110" t="s">
        <v>13</v>
      </c>
    </row>
    <row r="5" spans="1:16" ht="17.75" customHeight="1" x14ac:dyDescent="0.45">
      <c r="A5" s="92">
        <v>3</v>
      </c>
      <c r="B5" s="99" t="s">
        <v>22</v>
      </c>
      <c r="C5" s="178">
        <v>28965000</v>
      </c>
      <c r="D5" s="178">
        <v>8690000</v>
      </c>
      <c r="E5" s="190">
        <f t="shared" si="1"/>
        <v>21.134964625079348</v>
      </c>
      <c r="F5" s="178">
        <v>9598225</v>
      </c>
      <c r="G5" s="190">
        <f t="shared" si="2"/>
        <v>23.343860280615907</v>
      </c>
      <c r="H5" s="185">
        <v>49171</v>
      </c>
      <c r="I5" s="180" t="s">
        <v>12</v>
      </c>
      <c r="J5" s="105">
        <v>30320852</v>
      </c>
      <c r="K5" s="106">
        <f t="shared" si="0"/>
        <v>30320852</v>
      </c>
      <c r="L5" s="107">
        <f t="shared" si="3"/>
        <v>0</v>
      </c>
      <c r="M5" s="108" t="s">
        <v>19</v>
      </c>
      <c r="N5" s="109" t="s">
        <v>13</v>
      </c>
      <c r="O5" s="104" t="s">
        <v>14</v>
      </c>
      <c r="P5" s="110" t="s">
        <v>13</v>
      </c>
    </row>
    <row r="6" spans="1:16" ht="17.75" customHeight="1" x14ac:dyDescent="0.45">
      <c r="A6" s="92">
        <v>4</v>
      </c>
      <c r="B6" s="99" t="s">
        <v>21</v>
      </c>
      <c r="C6" s="178">
        <v>14485000</v>
      </c>
      <c r="D6" s="178">
        <v>4350000</v>
      </c>
      <c r="E6" s="190">
        <f t="shared" si="1"/>
        <v>10.579642821529937</v>
      </c>
      <c r="F6" s="178">
        <v>4804937.5</v>
      </c>
      <c r="G6" s="190">
        <f t="shared" si="2"/>
        <v>11.68609713328161</v>
      </c>
      <c r="H6" s="185">
        <v>49171</v>
      </c>
      <c r="I6" s="180" t="s">
        <v>12</v>
      </c>
      <c r="J6" s="105">
        <v>15160421</v>
      </c>
      <c r="K6" s="106">
        <f t="shared" si="0"/>
        <v>15160421</v>
      </c>
      <c r="L6" s="107">
        <f t="shared" si="3"/>
        <v>0</v>
      </c>
      <c r="M6" s="108" t="s">
        <v>23</v>
      </c>
      <c r="N6" s="109" t="s">
        <v>13</v>
      </c>
      <c r="O6" s="104" t="s">
        <v>14</v>
      </c>
      <c r="P6" s="110" t="s">
        <v>13</v>
      </c>
    </row>
    <row r="7" spans="1:16" ht="17.75" customHeight="1" x14ac:dyDescent="0.45">
      <c r="A7" s="92">
        <v>5</v>
      </c>
      <c r="B7" s="99" t="s">
        <v>151</v>
      </c>
      <c r="C7" s="178">
        <v>32005000</v>
      </c>
      <c r="D7" s="178">
        <v>17600000</v>
      </c>
      <c r="E7" s="190">
        <f t="shared" si="1"/>
        <v>42.804991645730325</v>
      </c>
      <c r="F7" s="178">
        <v>21166000</v>
      </c>
      <c r="G7" s="190">
        <f t="shared" si="2"/>
        <v>51.477866657586823</v>
      </c>
      <c r="H7" s="185">
        <v>49536</v>
      </c>
      <c r="I7" s="180" t="s">
        <v>12</v>
      </c>
      <c r="J7" s="105">
        <v>39989701</v>
      </c>
      <c r="K7" s="106">
        <f t="shared" si="0"/>
        <v>39989701</v>
      </c>
      <c r="L7" s="107">
        <f>J7-K7</f>
        <v>0</v>
      </c>
      <c r="M7" s="108" t="s">
        <v>24</v>
      </c>
      <c r="N7" s="109" t="s">
        <v>13</v>
      </c>
      <c r="O7" s="104" t="s">
        <v>14</v>
      </c>
      <c r="P7" s="110" t="s">
        <v>13</v>
      </c>
    </row>
    <row r="8" spans="1:16" ht="17.75" customHeight="1" x14ac:dyDescent="0.45">
      <c r="A8" s="92">
        <v>6</v>
      </c>
      <c r="B8" s="99" t="s">
        <v>153</v>
      </c>
      <c r="C8" s="178">
        <v>36845000</v>
      </c>
      <c r="D8" s="178">
        <v>3560000</v>
      </c>
      <c r="E8" s="190">
        <f t="shared" si="1"/>
        <v>8.6582824010681794</v>
      </c>
      <c r="F8" s="178">
        <v>3759050</v>
      </c>
      <c r="G8" s="190">
        <f t="shared" si="2"/>
        <v>9.142392263970601</v>
      </c>
      <c r="H8" s="185">
        <v>46614</v>
      </c>
      <c r="I8" s="180" t="s">
        <v>12</v>
      </c>
      <c r="J8" s="105">
        <v>32686900</v>
      </c>
      <c r="K8" s="106">
        <f t="shared" si="0"/>
        <v>32686900</v>
      </c>
      <c r="L8" s="107">
        <f t="shared" si="3"/>
        <v>0</v>
      </c>
      <c r="M8" s="108" t="s">
        <v>15</v>
      </c>
      <c r="N8" s="109" t="s">
        <v>13</v>
      </c>
      <c r="O8" s="104" t="s">
        <v>14</v>
      </c>
      <c r="P8" s="110" t="s">
        <v>13</v>
      </c>
    </row>
    <row r="9" spans="1:16" ht="17.75" customHeight="1" x14ac:dyDescent="0.45">
      <c r="A9" s="92">
        <v>7</v>
      </c>
      <c r="B9" s="99" t="s">
        <v>152</v>
      </c>
      <c r="C9" s="178">
        <v>47365000</v>
      </c>
      <c r="D9" s="178">
        <v>25960000</v>
      </c>
      <c r="E9" s="190">
        <f t="shared" si="1"/>
        <v>63.137362677452231</v>
      </c>
      <c r="F9" s="178">
        <v>29732750</v>
      </c>
      <c r="G9" s="190">
        <f t="shared" si="2"/>
        <v>72.313074736056151</v>
      </c>
      <c r="H9" s="185">
        <v>48806</v>
      </c>
      <c r="I9" s="180" t="s">
        <v>12</v>
      </c>
      <c r="J9" s="105">
        <v>53591072</v>
      </c>
      <c r="K9" s="106">
        <f t="shared" si="0"/>
        <v>53591072</v>
      </c>
      <c r="L9" s="107">
        <f t="shared" si="3"/>
        <v>0</v>
      </c>
      <c r="M9" s="108" t="s">
        <v>15</v>
      </c>
      <c r="N9" s="109" t="s">
        <v>13</v>
      </c>
      <c r="O9" s="104" t="s">
        <v>14</v>
      </c>
      <c r="P9" s="110" t="s">
        <v>13</v>
      </c>
    </row>
    <row r="10" spans="1:16" ht="17.75" customHeight="1" x14ac:dyDescent="0.45">
      <c r="A10" s="92">
        <v>8</v>
      </c>
      <c r="B10" s="99" t="s">
        <v>95</v>
      </c>
      <c r="C10" s="178">
        <v>34440000</v>
      </c>
      <c r="D10" s="178">
        <v>20640000</v>
      </c>
      <c r="E10" s="190">
        <f t="shared" si="1"/>
        <v>50.198581111811016</v>
      </c>
      <c r="F10" s="178">
        <v>24664800</v>
      </c>
      <c r="G10" s="190">
        <f t="shared" si="2"/>
        <v>59.987304428614166</v>
      </c>
      <c r="H10" s="185">
        <v>49902</v>
      </c>
      <c r="I10" s="180" t="s">
        <v>12</v>
      </c>
      <c r="J10" s="105">
        <v>35507868</v>
      </c>
      <c r="K10" s="106">
        <f t="shared" si="0"/>
        <v>35507868</v>
      </c>
      <c r="L10" s="107">
        <f t="shared" si="3"/>
        <v>0</v>
      </c>
      <c r="M10" s="108" t="s">
        <v>25</v>
      </c>
      <c r="N10" s="109" t="s">
        <v>13</v>
      </c>
      <c r="O10" s="104" t="s">
        <v>14</v>
      </c>
      <c r="P10" s="110" t="s">
        <v>13</v>
      </c>
    </row>
    <row r="11" spans="1:16" ht="17.75" customHeight="1" x14ac:dyDescent="0.45">
      <c r="A11" s="92">
        <v>9</v>
      </c>
      <c r="B11" s="99" t="s">
        <v>26</v>
      </c>
      <c r="C11" s="178">
        <v>15995000</v>
      </c>
      <c r="D11" s="178">
        <v>9595000</v>
      </c>
      <c r="E11" s="190">
        <f t="shared" si="1"/>
        <v>23.336016752317185</v>
      </c>
      <c r="F11" s="178">
        <v>11401200</v>
      </c>
      <c r="G11" s="190">
        <f t="shared" si="2"/>
        <v>27.72887901996026</v>
      </c>
      <c r="H11" s="185">
        <v>49902</v>
      </c>
      <c r="I11" s="180" t="s">
        <v>12</v>
      </c>
      <c r="J11" s="105">
        <v>16576195</v>
      </c>
      <c r="K11" s="106">
        <f t="shared" si="0"/>
        <v>16576195</v>
      </c>
      <c r="L11" s="107">
        <f t="shared" si="3"/>
        <v>0</v>
      </c>
      <c r="M11" s="108" t="s">
        <v>27</v>
      </c>
      <c r="N11" s="109" t="s">
        <v>13</v>
      </c>
      <c r="O11" s="104" t="s">
        <v>14</v>
      </c>
      <c r="P11" s="110" t="s">
        <v>13</v>
      </c>
    </row>
    <row r="12" spans="1:16" ht="17.75" customHeight="1" x14ac:dyDescent="0.45">
      <c r="A12" s="92">
        <v>10</v>
      </c>
      <c r="B12" s="99" t="s">
        <v>28</v>
      </c>
      <c r="C12" s="178">
        <v>14150000</v>
      </c>
      <c r="D12" s="178">
        <v>2830000</v>
      </c>
      <c r="E12" s="190">
        <f t="shared" si="1"/>
        <v>6.8828480884895917</v>
      </c>
      <c r="F12" s="178">
        <v>2927636</v>
      </c>
      <c r="G12" s="190">
        <f t="shared" si="2"/>
        <v>7.1203087796442812</v>
      </c>
      <c r="H12" s="185">
        <v>46249</v>
      </c>
      <c r="I12" s="180" t="s">
        <v>12</v>
      </c>
      <c r="J12" s="105">
        <v>14129742</v>
      </c>
      <c r="K12" s="106">
        <f t="shared" si="0"/>
        <v>14129742</v>
      </c>
      <c r="L12" s="107">
        <f>J12-K12</f>
        <v>0</v>
      </c>
      <c r="M12" s="108" t="s">
        <v>29</v>
      </c>
      <c r="N12" s="109" t="s">
        <v>13</v>
      </c>
      <c r="O12" s="104" t="s">
        <v>14</v>
      </c>
      <c r="P12" s="110" t="s">
        <v>13</v>
      </c>
    </row>
    <row r="13" spans="1:16" ht="17.75" customHeight="1" x14ac:dyDescent="0.45">
      <c r="A13" s="92">
        <v>11</v>
      </c>
      <c r="B13" s="99" t="s">
        <v>31</v>
      </c>
      <c r="C13" s="178">
        <v>6110000</v>
      </c>
      <c r="D13" s="178">
        <v>1830000</v>
      </c>
      <c r="E13" s="190">
        <f t="shared" si="1"/>
        <v>4.4507462904367321</v>
      </c>
      <c r="F13" s="178">
        <v>1965725</v>
      </c>
      <c r="G13" s="190">
        <f t="shared" si="2"/>
        <v>4.7808433069774567</v>
      </c>
      <c r="H13" s="185">
        <v>46614</v>
      </c>
      <c r="I13" s="180" t="s">
        <v>12</v>
      </c>
      <c r="J13" s="105">
        <v>6395949</v>
      </c>
      <c r="K13" s="106">
        <f t="shared" si="0"/>
        <v>6395949</v>
      </c>
      <c r="L13" s="107">
        <f>J13-K13</f>
        <v>0</v>
      </c>
      <c r="M13" s="108" t="s">
        <v>32</v>
      </c>
      <c r="N13" s="109" t="s">
        <v>13</v>
      </c>
      <c r="O13" s="104" t="s">
        <v>14</v>
      </c>
      <c r="P13" s="110" t="s">
        <v>13</v>
      </c>
    </row>
    <row r="14" spans="1:16" ht="17.75" customHeight="1" x14ac:dyDescent="0.45">
      <c r="A14" s="92">
        <v>12</v>
      </c>
      <c r="B14" s="99" t="s">
        <v>30</v>
      </c>
      <c r="C14" s="178">
        <v>58440000</v>
      </c>
      <c r="D14" s="178">
        <v>37965000</v>
      </c>
      <c r="E14" s="190">
        <f t="shared" si="1"/>
        <v>92.334744763076799</v>
      </c>
      <c r="F14" s="178">
        <v>46736200</v>
      </c>
      <c r="G14" s="190">
        <f t="shared" si="2"/>
        <v>113.66719605415804</v>
      </c>
      <c r="H14" s="185">
        <v>50267</v>
      </c>
      <c r="I14" s="180" t="s">
        <v>12</v>
      </c>
      <c r="J14" s="105">
        <v>62597926</v>
      </c>
      <c r="K14" s="106">
        <f t="shared" si="0"/>
        <v>62597926</v>
      </c>
      <c r="L14" s="107">
        <f t="shared" si="3"/>
        <v>0</v>
      </c>
      <c r="M14" s="108" t="s">
        <v>25</v>
      </c>
      <c r="N14" s="109" t="s">
        <v>13</v>
      </c>
      <c r="O14" s="104" t="s">
        <v>14</v>
      </c>
      <c r="P14" s="110" t="s">
        <v>13</v>
      </c>
    </row>
    <row r="15" spans="1:16" ht="17.75" customHeight="1" x14ac:dyDescent="0.45">
      <c r="A15" s="92">
        <v>13</v>
      </c>
      <c r="B15" s="99" t="s">
        <v>33</v>
      </c>
      <c r="C15" s="179">
        <v>18240000</v>
      </c>
      <c r="D15" s="179">
        <v>7780000</v>
      </c>
      <c r="E15" s="190">
        <f t="shared" si="1"/>
        <v>18.921751988851245</v>
      </c>
      <c r="F15" s="179">
        <v>8557000</v>
      </c>
      <c r="G15" s="190">
        <f t="shared" si="2"/>
        <v>20.811495085938319</v>
      </c>
      <c r="H15" s="183">
        <v>46614</v>
      </c>
      <c r="I15" s="181" t="s">
        <v>12</v>
      </c>
      <c r="J15" s="106">
        <v>21505794</v>
      </c>
      <c r="K15" s="106">
        <f t="shared" si="0"/>
        <v>21505794</v>
      </c>
      <c r="L15" s="107">
        <f t="shared" si="3"/>
        <v>0</v>
      </c>
      <c r="M15" s="117" t="s">
        <v>15</v>
      </c>
      <c r="N15" s="118" t="s">
        <v>13</v>
      </c>
      <c r="O15" s="116" t="s">
        <v>14</v>
      </c>
      <c r="P15" s="119" t="s">
        <v>13</v>
      </c>
    </row>
    <row r="16" spans="1:16" ht="17.75" customHeight="1" x14ac:dyDescent="0.45">
      <c r="A16" s="92">
        <v>14</v>
      </c>
      <c r="B16" s="99" t="s">
        <v>34</v>
      </c>
      <c r="C16" s="179">
        <v>5060000</v>
      </c>
      <c r="D16" s="179">
        <v>2020000</v>
      </c>
      <c r="E16" s="190">
        <f t="shared" si="1"/>
        <v>4.9128456320667757</v>
      </c>
      <c r="F16" s="179">
        <v>2215688</v>
      </c>
      <c r="G16" s="190">
        <f t="shared" si="2"/>
        <v>5.3887787687241433</v>
      </c>
      <c r="H16" s="183">
        <v>46980</v>
      </c>
      <c r="I16" s="181" t="s">
        <v>12</v>
      </c>
      <c r="J16" s="106">
        <v>5175000</v>
      </c>
      <c r="K16" s="106">
        <f t="shared" si="0"/>
        <v>5175000</v>
      </c>
      <c r="L16" s="107">
        <f t="shared" si="3"/>
        <v>0</v>
      </c>
      <c r="M16" s="117" t="s">
        <v>35</v>
      </c>
      <c r="N16" s="118" t="s">
        <v>13</v>
      </c>
      <c r="O16" s="116" t="s">
        <v>14</v>
      </c>
      <c r="P16" s="119" t="s">
        <v>13</v>
      </c>
    </row>
    <row r="17" spans="1:19" ht="17.75" customHeight="1" x14ac:dyDescent="0.45">
      <c r="A17" s="92">
        <v>15</v>
      </c>
      <c r="B17" s="99" t="s">
        <v>36</v>
      </c>
      <c r="C17" s="179">
        <v>54200000</v>
      </c>
      <c r="D17" s="179">
        <v>37940000</v>
      </c>
      <c r="E17" s="190">
        <f t="shared" si="1"/>
        <v>92.273942218125484</v>
      </c>
      <c r="F17" s="179">
        <v>47536110</v>
      </c>
      <c r="G17" s="190">
        <f t="shared" si="2"/>
        <v>115.6126586034385</v>
      </c>
      <c r="H17" s="183">
        <v>50632</v>
      </c>
      <c r="I17" s="181" t="s">
        <v>12</v>
      </c>
      <c r="J17" s="106">
        <v>56578000</v>
      </c>
      <c r="K17" s="106">
        <f t="shared" si="0"/>
        <v>56578000</v>
      </c>
      <c r="L17" s="107">
        <f t="shared" si="3"/>
        <v>0</v>
      </c>
      <c r="M17" s="108" t="s">
        <v>25</v>
      </c>
      <c r="N17" s="118" t="s">
        <v>13</v>
      </c>
      <c r="O17" s="116" t="s">
        <v>14</v>
      </c>
      <c r="P17" s="119" t="s">
        <v>13</v>
      </c>
    </row>
    <row r="18" spans="1:19" ht="17.75" customHeight="1" x14ac:dyDescent="0.45">
      <c r="A18" s="92">
        <v>16</v>
      </c>
      <c r="B18" s="99" t="s">
        <v>37</v>
      </c>
      <c r="C18" s="179">
        <v>5370000</v>
      </c>
      <c r="D18" s="179">
        <v>2675000</v>
      </c>
      <c r="E18" s="190">
        <f t="shared" si="1"/>
        <v>6.5058723097913989</v>
      </c>
      <c r="F18" s="179">
        <v>3022750</v>
      </c>
      <c r="G18" s="190">
        <f t="shared" si="2"/>
        <v>7.3516357100642802</v>
      </c>
      <c r="H18" s="183">
        <v>47345</v>
      </c>
      <c r="I18" s="181" t="s">
        <v>12</v>
      </c>
      <c r="J18" s="106">
        <v>5932336</v>
      </c>
      <c r="K18" s="106">
        <f t="shared" si="0"/>
        <v>5932336</v>
      </c>
      <c r="L18" s="107">
        <f t="shared" si="3"/>
        <v>0</v>
      </c>
      <c r="M18" s="117" t="s">
        <v>38</v>
      </c>
      <c r="N18" s="118" t="s">
        <v>13</v>
      </c>
      <c r="O18" s="116" t="s">
        <v>14</v>
      </c>
      <c r="P18" s="119" t="s">
        <v>13</v>
      </c>
    </row>
    <row r="19" spans="1:19" ht="17.75" customHeight="1" x14ac:dyDescent="0.45">
      <c r="A19" s="92">
        <v>17</v>
      </c>
      <c r="B19" s="99" t="s">
        <v>39</v>
      </c>
      <c r="C19" s="179">
        <v>55870000</v>
      </c>
      <c r="D19" s="179">
        <v>41895000</v>
      </c>
      <c r="E19" s="190">
        <f t="shared" si="1"/>
        <v>101.89290482942454</v>
      </c>
      <c r="F19" s="179">
        <v>53147600</v>
      </c>
      <c r="G19" s="190">
        <f t="shared" si="2"/>
        <v>129.26037352219416</v>
      </c>
      <c r="H19" s="183">
        <v>50997</v>
      </c>
      <c r="I19" s="181" t="s">
        <v>12</v>
      </c>
      <c r="J19" s="106">
        <v>55450000</v>
      </c>
      <c r="K19" s="106">
        <f t="shared" si="0"/>
        <v>55450000</v>
      </c>
      <c r="L19" s="107">
        <f t="shared" si="3"/>
        <v>0</v>
      </c>
      <c r="M19" s="117" t="s">
        <v>40</v>
      </c>
      <c r="N19" s="118" t="s">
        <v>13</v>
      </c>
      <c r="O19" s="116" t="s">
        <v>14</v>
      </c>
      <c r="P19" s="119" t="s">
        <v>13</v>
      </c>
      <c r="S19" s="120"/>
    </row>
    <row r="20" spans="1:19" ht="17.75" customHeight="1" x14ac:dyDescent="0.45">
      <c r="A20" s="92">
        <v>18</v>
      </c>
      <c r="B20" s="99" t="s">
        <v>44</v>
      </c>
      <c r="C20" s="179">
        <v>9205000</v>
      </c>
      <c r="D20" s="179">
        <v>4290000</v>
      </c>
      <c r="E20" s="190">
        <f t="shared" si="1"/>
        <v>10.433716713646767</v>
      </c>
      <c r="F20" s="179">
        <v>4905800</v>
      </c>
      <c r="G20" s="190">
        <f t="shared" si="2"/>
        <v>11.931405000887716</v>
      </c>
      <c r="H20" s="183">
        <v>47710</v>
      </c>
      <c r="I20" s="181" t="s">
        <v>12</v>
      </c>
      <c r="J20" s="106">
        <v>9759178.0500000007</v>
      </c>
      <c r="K20" s="106">
        <f t="shared" si="0"/>
        <v>9759178.0500000007</v>
      </c>
      <c r="L20" s="107">
        <f>J20-K20</f>
        <v>0</v>
      </c>
      <c r="M20" s="117" t="s">
        <v>15</v>
      </c>
      <c r="N20" s="118" t="s">
        <v>13</v>
      </c>
      <c r="O20" s="116" t="s">
        <v>14</v>
      </c>
      <c r="P20" s="119" t="s">
        <v>13</v>
      </c>
    </row>
    <row r="21" spans="1:19" ht="17.75" customHeight="1" x14ac:dyDescent="0.45">
      <c r="A21" s="92">
        <v>19</v>
      </c>
      <c r="B21" s="99" t="s">
        <v>43</v>
      </c>
      <c r="C21" s="179">
        <v>8720000</v>
      </c>
      <c r="D21" s="179">
        <v>3265000</v>
      </c>
      <c r="E21" s="190">
        <f t="shared" si="1"/>
        <v>7.9408123706425853</v>
      </c>
      <c r="F21" s="179">
        <v>3793400</v>
      </c>
      <c r="G21" s="190">
        <f t="shared" si="2"/>
        <v>9.2259349607337171</v>
      </c>
      <c r="H21" s="183">
        <v>47710</v>
      </c>
      <c r="I21" s="181" t="s">
        <v>12</v>
      </c>
      <c r="J21" s="106">
        <v>47377000</v>
      </c>
      <c r="K21" s="106">
        <f t="shared" si="0"/>
        <v>47377000</v>
      </c>
      <c r="L21" s="107">
        <f t="shared" ref="L21:L24" si="4">J21-K21</f>
        <v>0</v>
      </c>
      <c r="M21" s="117" t="s">
        <v>42</v>
      </c>
      <c r="N21" s="118" t="s">
        <v>13</v>
      </c>
      <c r="O21" s="116" t="s">
        <v>14</v>
      </c>
      <c r="P21" s="119" t="s">
        <v>13</v>
      </c>
    </row>
    <row r="22" spans="1:19" ht="17.75" customHeight="1" x14ac:dyDescent="0.45">
      <c r="A22" s="92">
        <v>20</v>
      </c>
      <c r="B22" s="99" t="s">
        <v>96</v>
      </c>
      <c r="C22" s="179">
        <v>174665000</v>
      </c>
      <c r="D22" s="179">
        <v>139030000</v>
      </c>
      <c r="E22" s="190">
        <f t="shared" si="1"/>
        <v>338.13511298328905</v>
      </c>
      <c r="F22" s="179">
        <v>158955525.69999999</v>
      </c>
      <c r="G22" s="190">
        <f t="shared" si="2"/>
        <v>386.59601986540747</v>
      </c>
      <c r="H22" s="183">
        <v>50632</v>
      </c>
      <c r="I22" s="181" t="s">
        <v>12</v>
      </c>
      <c r="J22" s="106">
        <v>173990257.38999999</v>
      </c>
      <c r="K22" s="106">
        <f t="shared" si="0"/>
        <v>173990257.38999999</v>
      </c>
      <c r="L22" s="107">
        <f t="shared" si="4"/>
        <v>0</v>
      </c>
      <c r="M22" s="117" t="s">
        <v>46</v>
      </c>
      <c r="N22" s="118" t="s">
        <v>13</v>
      </c>
      <c r="O22" s="116" t="s">
        <v>14</v>
      </c>
      <c r="P22" s="119" t="s">
        <v>13</v>
      </c>
    </row>
    <row r="23" spans="1:19" ht="17.75" customHeight="1" x14ac:dyDescent="0.45">
      <c r="A23" s="92">
        <v>21</v>
      </c>
      <c r="B23" s="99" t="s">
        <v>41</v>
      </c>
      <c r="C23" s="179">
        <v>39625000</v>
      </c>
      <c r="D23" s="179">
        <v>33360000</v>
      </c>
      <c r="E23" s="190">
        <f t="shared" si="1"/>
        <v>81.134915983043385</v>
      </c>
      <c r="F23" s="179">
        <v>42721650</v>
      </c>
      <c r="G23" s="190">
        <f t="shared" si="2"/>
        <v>103.90340178078493</v>
      </c>
      <c r="H23" s="183">
        <v>51363</v>
      </c>
      <c r="I23" s="181" t="s">
        <v>12</v>
      </c>
      <c r="J23" s="106">
        <v>10320000</v>
      </c>
      <c r="K23" s="106">
        <f t="shared" si="0"/>
        <v>10320000</v>
      </c>
      <c r="L23" s="107">
        <f t="shared" si="4"/>
        <v>0</v>
      </c>
      <c r="M23" s="117" t="s">
        <v>139</v>
      </c>
      <c r="N23" s="118" t="s">
        <v>13</v>
      </c>
      <c r="O23" s="116" t="s">
        <v>14</v>
      </c>
      <c r="P23" s="119" t="s">
        <v>13</v>
      </c>
    </row>
    <row r="24" spans="1:19" ht="17.75" customHeight="1" x14ac:dyDescent="0.45">
      <c r="A24" s="92">
        <v>22</v>
      </c>
      <c r="B24" s="121" t="s">
        <v>97</v>
      </c>
      <c r="C24" s="177">
        <v>31820000</v>
      </c>
      <c r="D24" s="177">
        <v>27035000</v>
      </c>
      <c r="E24" s="190">
        <f t="shared" si="1"/>
        <v>65.751872110359045</v>
      </c>
      <c r="F24" s="179">
        <v>34158450</v>
      </c>
      <c r="G24" s="190">
        <f t="shared" si="2"/>
        <v>83.076827663698694</v>
      </c>
      <c r="H24" s="183">
        <v>51728</v>
      </c>
      <c r="I24" s="181" t="s">
        <v>12</v>
      </c>
      <c r="J24" s="106">
        <v>36670000</v>
      </c>
      <c r="K24" s="106">
        <f>J24</f>
        <v>36670000</v>
      </c>
      <c r="L24" s="107">
        <f t="shared" si="4"/>
        <v>0</v>
      </c>
      <c r="M24" s="117" t="s">
        <v>106</v>
      </c>
      <c r="N24" s="118" t="s">
        <v>13</v>
      </c>
      <c r="O24" s="116" t="s">
        <v>14</v>
      </c>
      <c r="P24" s="119" t="s">
        <v>13</v>
      </c>
    </row>
    <row r="25" spans="1:19" ht="17.75" customHeight="1" x14ac:dyDescent="0.45">
      <c r="A25" s="92">
        <v>23</v>
      </c>
      <c r="B25" s="121" t="s">
        <v>98</v>
      </c>
      <c r="C25" s="177">
        <v>8325000</v>
      </c>
      <c r="D25" s="177">
        <v>5735000</v>
      </c>
      <c r="E25" s="190">
        <f t="shared" si="1"/>
        <v>13.948103811833148</v>
      </c>
      <c r="F25" s="179">
        <v>6825350</v>
      </c>
      <c r="G25" s="190">
        <f t="shared" si="2"/>
        <v>16.599946007340083</v>
      </c>
      <c r="H25" s="183">
        <v>48075</v>
      </c>
      <c r="I25" s="181" t="s">
        <v>12</v>
      </c>
      <c r="J25" s="106">
        <v>10097454.4</v>
      </c>
      <c r="K25" s="106">
        <f>J25</f>
        <v>10097454.4</v>
      </c>
      <c r="L25" s="107">
        <f t="shared" si="3"/>
        <v>0</v>
      </c>
      <c r="M25" s="117" t="s">
        <v>15</v>
      </c>
      <c r="N25" s="118" t="s">
        <v>13</v>
      </c>
      <c r="O25" s="116" t="s">
        <v>14</v>
      </c>
      <c r="P25" s="119" t="s">
        <v>13</v>
      </c>
    </row>
    <row r="26" spans="1:19" s="127" customFormat="1" ht="17.75" customHeight="1" x14ac:dyDescent="0.4">
      <c r="A26" s="92">
        <v>24</v>
      </c>
      <c r="B26" s="121" t="s">
        <v>109</v>
      </c>
      <c r="C26" s="177">
        <v>83240000</v>
      </c>
      <c r="D26" s="177">
        <v>74910000</v>
      </c>
      <c r="E26" s="190">
        <f t="shared" si="1"/>
        <v>182.18874569213969</v>
      </c>
      <c r="F26" s="179">
        <v>106115250</v>
      </c>
      <c r="G26" s="190">
        <f t="shared" si="2"/>
        <v>258.08309032582866</v>
      </c>
      <c r="H26" s="184">
        <v>52093</v>
      </c>
      <c r="I26" s="182" t="s">
        <v>12</v>
      </c>
      <c r="J26" s="124">
        <v>87904000</v>
      </c>
      <c r="K26" s="106">
        <f>J26-L26</f>
        <v>5531800</v>
      </c>
      <c r="L26" s="106">
        <v>82372200</v>
      </c>
      <c r="M26" s="117" t="s">
        <v>118</v>
      </c>
      <c r="N26" s="118" t="s">
        <v>13</v>
      </c>
      <c r="O26" s="118" t="s">
        <v>14</v>
      </c>
      <c r="P26" s="126" t="s">
        <v>13</v>
      </c>
    </row>
    <row r="27" spans="1:19" ht="17.75" customHeight="1" x14ac:dyDescent="0.45">
      <c r="A27" s="92">
        <v>25</v>
      </c>
      <c r="B27" s="121" t="s">
        <v>144</v>
      </c>
      <c r="C27" s="177">
        <v>59960000</v>
      </c>
      <c r="D27" s="177">
        <v>56960000</v>
      </c>
      <c r="E27" s="190">
        <f t="shared" si="1"/>
        <v>138.53251841709087</v>
      </c>
      <c r="F27" s="179">
        <v>84320850</v>
      </c>
      <c r="G27" s="190">
        <f t="shared" si="2"/>
        <v>205.07689089834545</v>
      </c>
      <c r="H27" s="184">
        <v>52093</v>
      </c>
      <c r="I27" s="181" t="s">
        <v>12</v>
      </c>
      <c r="J27" s="124">
        <v>66370000</v>
      </c>
      <c r="K27" s="124">
        <f>J27-L27</f>
        <v>13992409</v>
      </c>
      <c r="L27" s="124">
        <v>52377591</v>
      </c>
      <c r="M27" s="117" t="s">
        <v>106</v>
      </c>
      <c r="N27" s="118" t="s">
        <v>13</v>
      </c>
      <c r="O27" s="116" t="s">
        <v>14</v>
      </c>
      <c r="P27" s="119" t="s">
        <v>13</v>
      </c>
    </row>
    <row r="28" spans="1:19" ht="15.4" x14ac:dyDescent="0.45">
      <c r="A28" s="92">
        <v>26</v>
      </c>
      <c r="B28" s="121" t="s">
        <v>145</v>
      </c>
      <c r="C28" s="177">
        <v>14715000</v>
      </c>
      <c r="D28" s="177">
        <v>14715000</v>
      </c>
      <c r="E28" s="190">
        <f t="shared" si="1"/>
        <v>35.788377958347823</v>
      </c>
      <c r="F28" s="179">
        <v>18759300</v>
      </c>
      <c r="G28" s="190">
        <f t="shared" si="2"/>
        <v>45.624527260213</v>
      </c>
      <c r="H28" s="184">
        <v>48806</v>
      </c>
      <c r="I28" s="182" t="s">
        <v>12</v>
      </c>
      <c r="J28" s="124">
        <v>16408909.460000001</v>
      </c>
      <c r="K28" s="124">
        <v>16408909.460000001</v>
      </c>
      <c r="L28" s="124">
        <f t="shared" ref="L28:L30" si="5">J28-K28</f>
        <v>0</v>
      </c>
      <c r="M28" s="117" t="s">
        <v>15</v>
      </c>
      <c r="N28" s="118" t="s">
        <v>13</v>
      </c>
      <c r="O28" s="118" t="s">
        <v>14</v>
      </c>
      <c r="P28" s="126" t="s">
        <v>13</v>
      </c>
    </row>
    <row r="29" spans="1:19" ht="15.4" x14ac:dyDescent="0.45">
      <c r="A29" s="92">
        <v>27</v>
      </c>
      <c r="B29" s="121" t="s">
        <v>156</v>
      </c>
      <c r="C29" s="177">
        <v>75850000</v>
      </c>
      <c r="D29" s="177">
        <v>75850000</v>
      </c>
      <c r="E29" s="190">
        <f t="shared" si="1"/>
        <v>184.47492138230939</v>
      </c>
      <c r="F29" s="179">
        <v>114232526.67</v>
      </c>
      <c r="G29" s="190">
        <f t="shared" si="2"/>
        <v>277.82513351022823</v>
      </c>
      <c r="H29" s="184">
        <v>52824</v>
      </c>
      <c r="I29" s="182" t="s">
        <v>12</v>
      </c>
      <c r="J29" s="124">
        <v>82759169.230000004</v>
      </c>
      <c r="K29" s="124">
        <v>0</v>
      </c>
      <c r="L29" s="124">
        <f t="shared" si="5"/>
        <v>82759169.230000004</v>
      </c>
      <c r="M29" s="117" t="s">
        <v>118</v>
      </c>
      <c r="N29" s="118" t="s">
        <v>13</v>
      </c>
      <c r="O29" s="118" t="s">
        <v>14</v>
      </c>
      <c r="P29" s="126" t="s">
        <v>78</v>
      </c>
    </row>
    <row r="30" spans="1:19" ht="15.4" x14ac:dyDescent="0.45">
      <c r="A30" s="92">
        <v>28</v>
      </c>
      <c r="B30" s="121" t="s">
        <v>157</v>
      </c>
      <c r="C30" s="177">
        <v>7685000</v>
      </c>
      <c r="D30" s="177">
        <v>7685000</v>
      </c>
      <c r="E30" s="190">
        <f t="shared" si="1"/>
        <v>18.690702318036223</v>
      </c>
      <c r="F30" s="179">
        <v>10953500</v>
      </c>
      <c r="G30" s="190">
        <f t="shared" si="2"/>
        <v>26.640027044971994</v>
      </c>
      <c r="H30" s="184">
        <v>49171</v>
      </c>
      <c r="I30" s="182" t="s">
        <v>12</v>
      </c>
      <c r="J30" s="139">
        <v>8884976.3200000003</v>
      </c>
      <c r="K30" s="124">
        <f>J30</f>
        <v>8884976.3200000003</v>
      </c>
      <c r="L30" s="124">
        <f t="shared" si="5"/>
        <v>0</v>
      </c>
      <c r="M30" s="117" t="s">
        <v>15</v>
      </c>
      <c r="N30" s="118" t="s">
        <v>13</v>
      </c>
      <c r="O30" s="118" t="s">
        <v>14</v>
      </c>
      <c r="P30" s="126" t="s">
        <v>78</v>
      </c>
    </row>
    <row r="31" spans="1:19" ht="17.75" customHeight="1" x14ac:dyDescent="0.45">
      <c r="A31" s="92"/>
      <c r="B31" s="187" t="s">
        <v>47</v>
      </c>
      <c r="C31" s="129">
        <f>SUM(C3:C30)</f>
        <v>992305000</v>
      </c>
      <c r="D31" s="129">
        <f>SUM(D3:D30)</f>
        <v>673255000</v>
      </c>
      <c r="E31" s="191">
        <f>SUM(E3:E30)</f>
        <v>1637.424696048078</v>
      </c>
      <c r="F31" s="129">
        <f>SUM(F3:F30)</f>
        <v>862298773.87</v>
      </c>
      <c r="G31" s="191">
        <f>SUM(G3:G30)</f>
        <v>2097.1983983880032</v>
      </c>
      <c r="H31" s="132"/>
      <c r="I31" s="133"/>
      <c r="J31" s="134">
        <f>SUM(J3:J30)</f>
        <v>1054369544.85</v>
      </c>
      <c r="K31" s="134">
        <f>SUM(K3:K30)</f>
        <v>836860584.62</v>
      </c>
      <c r="L31" s="134">
        <f>SUM(L3:L30)</f>
        <v>217508960.23000002</v>
      </c>
      <c r="M31" s="135"/>
      <c r="N31" s="133"/>
      <c r="O31" s="133"/>
      <c r="P31" s="136"/>
    </row>
    <row r="32" spans="1:19" ht="17.75" customHeight="1" x14ac:dyDescent="0.45">
      <c r="A32" s="92">
        <v>29</v>
      </c>
      <c r="B32" s="137" t="s">
        <v>48</v>
      </c>
      <c r="C32" s="177">
        <v>13885000</v>
      </c>
      <c r="D32" s="177">
        <v>4160000</v>
      </c>
      <c r="E32" s="190">
        <f t="shared" si="1"/>
        <v>10.117543479899895</v>
      </c>
      <c r="F32" s="177">
        <v>4391555</v>
      </c>
      <c r="G32" s="190">
        <f>F32/411167</f>
        <v>10.680708811748024</v>
      </c>
      <c r="H32" s="173">
        <v>47635</v>
      </c>
      <c r="I32" s="174" t="s">
        <v>49</v>
      </c>
      <c r="J32" s="139">
        <v>13885000</v>
      </c>
      <c r="K32" s="140">
        <f t="shared" ref="K32:K38" si="6">J32</f>
        <v>13885000</v>
      </c>
      <c r="L32" s="139">
        <f>J32-K32</f>
        <v>0</v>
      </c>
      <c r="M32" s="141" t="s">
        <v>50</v>
      </c>
      <c r="N32" s="138" t="s">
        <v>13</v>
      </c>
      <c r="O32" s="138" t="s">
        <v>14</v>
      </c>
      <c r="P32" s="142" t="s">
        <v>13</v>
      </c>
    </row>
    <row r="33" spans="1:16" ht="17.75" customHeight="1" x14ac:dyDescent="0.45">
      <c r="A33" s="92">
        <v>30</v>
      </c>
      <c r="B33" s="137" t="s">
        <v>51</v>
      </c>
      <c r="C33" s="177">
        <v>16640000</v>
      </c>
      <c r="D33" s="177">
        <v>3750000</v>
      </c>
      <c r="E33" s="190">
        <f t="shared" si="1"/>
        <v>9.120381742698223</v>
      </c>
      <c r="F33" s="177">
        <v>4086305</v>
      </c>
      <c r="G33" s="190">
        <f t="shared" ref="G33:G55" si="7">F33/411167</f>
        <v>9.9383097378923893</v>
      </c>
      <c r="H33" s="173">
        <v>47270</v>
      </c>
      <c r="I33" s="174" t="s">
        <v>49</v>
      </c>
      <c r="J33" s="139">
        <v>16986112</v>
      </c>
      <c r="K33" s="139">
        <f t="shared" si="6"/>
        <v>16986112</v>
      </c>
      <c r="L33" s="139">
        <f t="shared" ref="L33:L48" si="8">J33-K33</f>
        <v>0</v>
      </c>
      <c r="M33" s="141" t="s">
        <v>50</v>
      </c>
      <c r="N33" s="138" t="s">
        <v>13</v>
      </c>
      <c r="O33" s="138" t="s">
        <v>14</v>
      </c>
      <c r="P33" s="142" t="s">
        <v>13</v>
      </c>
    </row>
    <row r="34" spans="1:16" ht="17.75" customHeight="1" x14ac:dyDescent="0.45">
      <c r="A34" s="92">
        <v>31</v>
      </c>
      <c r="B34" s="137" t="s">
        <v>52</v>
      </c>
      <c r="C34" s="177">
        <v>8930000</v>
      </c>
      <c r="D34" s="177">
        <v>445000</v>
      </c>
      <c r="E34" s="190">
        <f t="shared" si="1"/>
        <v>1.0822853001335224</v>
      </c>
      <c r="F34" s="177">
        <v>462800</v>
      </c>
      <c r="G34" s="190">
        <f t="shared" si="7"/>
        <v>1.1255767121388633</v>
      </c>
      <c r="H34" s="173">
        <v>45809</v>
      </c>
      <c r="I34" s="174" t="s">
        <v>49</v>
      </c>
      <c r="J34" s="139">
        <v>9115003</v>
      </c>
      <c r="K34" s="139">
        <f t="shared" si="6"/>
        <v>9115003</v>
      </c>
      <c r="L34" s="139">
        <f t="shared" si="8"/>
        <v>0</v>
      </c>
      <c r="M34" s="141" t="s">
        <v>50</v>
      </c>
      <c r="N34" s="138" t="s">
        <v>13</v>
      </c>
      <c r="O34" s="138" t="s">
        <v>14</v>
      </c>
      <c r="P34" s="142" t="s">
        <v>13</v>
      </c>
    </row>
    <row r="35" spans="1:16" ht="17.75" customHeight="1" x14ac:dyDescent="0.45">
      <c r="A35" s="92">
        <v>32</v>
      </c>
      <c r="B35" s="137" t="s">
        <v>54</v>
      </c>
      <c r="C35" s="177">
        <v>3430000</v>
      </c>
      <c r="D35" s="177">
        <v>1700000</v>
      </c>
      <c r="E35" s="190">
        <f t="shared" si="1"/>
        <v>4.1345730566898604</v>
      </c>
      <c r="F35" s="177">
        <v>1863013</v>
      </c>
      <c r="G35" s="190">
        <f t="shared" si="7"/>
        <v>4.5310372670958516</v>
      </c>
      <c r="H35" s="173">
        <v>49096</v>
      </c>
      <c r="I35" s="174" t="s">
        <v>49</v>
      </c>
      <c r="J35" s="139">
        <v>3430000</v>
      </c>
      <c r="K35" s="140">
        <f t="shared" si="6"/>
        <v>3430000</v>
      </c>
      <c r="L35" s="139">
        <f t="shared" si="8"/>
        <v>0</v>
      </c>
      <c r="M35" s="141" t="s">
        <v>50</v>
      </c>
      <c r="N35" s="138" t="s">
        <v>13</v>
      </c>
      <c r="O35" s="138" t="s">
        <v>14</v>
      </c>
      <c r="P35" s="142" t="s">
        <v>13</v>
      </c>
    </row>
    <row r="36" spans="1:16" ht="17.75" customHeight="1" x14ac:dyDescent="0.45">
      <c r="A36" s="92">
        <v>33</v>
      </c>
      <c r="B36" s="137" t="s">
        <v>55</v>
      </c>
      <c r="C36" s="177">
        <v>13325000</v>
      </c>
      <c r="D36" s="177">
        <v>5320000</v>
      </c>
      <c r="E36" s="190">
        <f t="shared" si="1"/>
        <v>12.938781565641211</v>
      </c>
      <c r="F36" s="177">
        <v>6061475</v>
      </c>
      <c r="G36" s="190">
        <f t="shared" si="7"/>
        <v>14.742124246352455</v>
      </c>
      <c r="H36" s="173">
        <v>49096</v>
      </c>
      <c r="I36" s="174" t="s">
        <v>49</v>
      </c>
      <c r="J36" s="139">
        <v>13364591</v>
      </c>
      <c r="K36" s="140">
        <f t="shared" si="6"/>
        <v>13364591</v>
      </c>
      <c r="L36" s="139">
        <f t="shared" si="8"/>
        <v>0</v>
      </c>
      <c r="M36" s="141" t="s">
        <v>50</v>
      </c>
      <c r="N36" s="138" t="s">
        <v>13</v>
      </c>
      <c r="O36" s="138" t="s">
        <v>14</v>
      </c>
      <c r="P36" s="142" t="s">
        <v>13</v>
      </c>
    </row>
    <row r="37" spans="1:16" ht="17.75" customHeight="1" x14ac:dyDescent="0.45">
      <c r="A37" s="92">
        <v>34</v>
      </c>
      <c r="B37" s="137" t="s">
        <v>57</v>
      </c>
      <c r="C37" s="177">
        <v>18240000</v>
      </c>
      <c r="D37" s="177">
        <v>10010000</v>
      </c>
      <c r="E37" s="190">
        <f t="shared" si="1"/>
        <v>24.345338998509121</v>
      </c>
      <c r="F37" s="177">
        <v>12075700.5</v>
      </c>
      <c r="G37" s="190">
        <f t="shared" si="7"/>
        <v>29.369332898797811</v>
      </c>
      <c r="H37" s="173">
        <v>49461</v>
      </c>
      <c r="I37" s="174" t="s">
        <v>49</v>
      </c>
      <c r="J37" s="139">
        <v>18559200</v>
      </c>
      <c r="K37" s="140">
        <f t="shared" si="6"/>
        <v>18559200</v>
      </c>
      <c r="L37" s="139">
        <f t="shared" si="8"/>
        <v>0</v>
      </c>
      <c r="M37" s="141" t="s">
        <v>50</v>
      </c>
      <c r="N37" s="138" t="s">
        <v>13</v>
      </c>
      <c r="O37" s="138" t="s">
        <v>14</v>
      </c>
      <c r="P37" s="142" t="s">
        <v>13</v>
      </c>
    </row>
    <row r="38" spans="1:16" ht="17.75" customHeight="1" x14ac:dyDescent="0.45">
      <c r="A38" s="92">
        <v>35</v>
      </c>
      <c r="B38" s="137" t="s">
        <v>58</v>
      </c>
      <c r="C38" s="177">
        <v>11910000</v>
      </c>
      <c r="D38" s="177">
        <v>3515000</v>
      </c>
      <c r="E38" s="190">
        <f t="shared" si="1"/>
        <v>8.5488378201558</v>
      </c>
      <c r="F38" s="177">
        <v>3760650</v>
      </c>
      <c r="G38" s="190">
        <f t="shared" si="7"/>
        <v>9.1462836268474845</v>
      </c>
      <c r="H38" s="173">
        <v>46539</v>
      </c>
      <c r="I38" s="174" t="s">
        <v>49</v>
      </c>
      <c r="J38" s="139">
        <v>12777048</v>
      </c>
      <c r="K38" s="140">
        <f t="shared" si="6"/>
        <v>12777048</v>
      </c>
      <c r="L38" s="139">
        <f t="shared" si="8"/>
        <v>0</v>
      </c>
      <c r="M38" s="141" t="s">
        <v>50</v>
      </c>
      <c r="N38" s="138" t="s">
        <v>13</v>
      </c>
      <c r="O38" s="138" t="s">
        <v>14</v>
      </c>
      <c r="P38" s="142" t="s">
        <v>13</v>
      </c>
    </row>
    <row r="39" spans="1:16" ht="17.75" customHeight="1" x14ac:dyDescent="0.45">
      <c r="A39" s="92">
        <v>36</v>
      </c>
      <c r="B39" s="137" t="s">
        <v>59</v>
      </c>
      <c r="C39" s="177">
        <v>2080000</v>
      </c>
      <c r="D39" s="177">
        <v>1240000</v>
      </c>
      <c r="E39" s="190">
        <f t="shared" si="1"/>
        <v>3.0158062295855457</v>
      </c>
      <c r="F39" s="177">
        <v>1281418</v>
      </c>
      <c r="G39" s="190">
        <f t="shared" si="7"/>
        <v>3.116539021857299</v>
      </c>
      <c r="H39" s="173">
        <v>49827</v>
      </c>
      <c r="I39" s="174" t="s">
        <v>49</v>
      </c>
      <c r="J39" s="139">
        <v>2080000</v>
      </c>
      <c r="K39" s="140">
        <v>2080000</v>
      </c>
      <c r="L39" s="139">
        <f t="shared" si="8"/>
        <v>0</v>
      </c>
      <c r="M39" s="141" t="s">
        <v>50</v>
      </c>
      <c r="N39" s="138" t="s">
        <v>13</v>
      </c>
      <c r="O39" s="138" t="s">
        <v>14</v>
      </c>
      <c r="P39" s="142" t="s">
        <v>13</v>
      </c>
    </row>
    <row r="40" spans="1:16" ht="17.75" customHeight="1" x14ac:dyDescent="0.45">
      <c r="A40" s="92">
        <v>37</v>
      </c>
      <c r="B40" s="137" t="s">
        <v>60</v>
      </c>
      <c r="C40" s="177">
        <v>39185000</v>
      </c>
      <c r="D40" s="177">
        <v>23510000</v>
      </c>
      <c r="E40" s="190">
        <f t="shared" si="1"/>
        <v>57.178713272222723</v>
      </c>
      <c r="F40" s="177">
        <v>28623700</v>
      </c>
      <c r="G40" s="190">
        <f t="shared" si="7"/>
        <v>69.61575223692563</v>
      </c>
      <c r="H40" s="173">
        <v>49827</v>
      </c>
      <c r="I40" s="174" t="s">
        <v>49</v>
      </c>
      <c r="J40" s="139">
        <v>41752658</v>
      </c>
      <c r="K40" s="140">
        <v>41752658</v>
      </c>
      <c r="L40" s="139">
        <f t="shared" si="8"/>
        <v>0</v>
      </c>
      <c r="M40" s="141" t="s">
        <v>50</v>
      </c>
      <c r="N40" s="138" t="s">
        <v>13</v>
      </c>
      <c r="O40" s="138" t="s">
        <v>14</v>
      </c>
      <c r="P40" s="142" t="s">
        <v>13</v>
      </c>
    </row>
    <row r="41" spans="1:16" ht="17.75" customHeight="1" x14ac:dyDescent="0.45">
      <c r="A41" s="92">
        <v>38</v>
      </c>
      <c r="B41" s="137" t="s">
        <v>61</v>
      </c>
      <c r="C41" s="177">
        <v>4775000</v>
      </c>
      <c r="D41" s="177">
        <v>3000000</v>
      </c>
      <c r="E41" s="190">
        <f t="shared" si="1"/>
        <v>7.296305394158578</v>
      </c>
      <c r="F41" s="177">
        <v>3213500</v>
      </c>
      <c r="G41" s="190">
        <f t="shared" si="7"/>
        <v>7.8155591280428638</v>
      </c>
      <c r="H41" s="173">
        <v>49827</v>
      </c>
      <c r="I41" s="174" t="s">
        <v>49</v>
      </c>
      <c r="J41" s="139">
        <v>4775000</v>
      </c>
      <c r="K41" s="140">
        <v>4775000</v>
      </c>
      <c r="L41" s="139">
        <f t="shared" si="8"/>
        <v>0</v>
      </c>
      <c r="M41" s="141" t="s">
        <v>50</v>
      </c>
      <c r="N41" s="138" t="s">
        <v>13</v>
      </c>
      <c r="O41" s="104" t="s">
        <v>14</v>
      </c>
      <c r="P41" s="110" t="s">
        <v>13</v>
      </c>
    </row>
    <row r="42" spans="1:16" ht="17.75" customHeight="1" x14ac:dyDescent="0.45">
      <c r="A42" s="92">
        <v>39</v>
      </c>
      <c r="B42" s="137" t="s">
        <v>62</v>
      </c>
      <c r="C42" s="177">
        <v>40280000</v>
      </c>
      <c r="D42" s="177">
        <v>26180000</v>
      </c>
      <c r="E42" s="190">
        <f t="shared" si="1"/>
        <v>63.672425073023859</v>
      </c>
      <c r="F42" s="177">
        <v>32302563</v>
      </c>
      <c r="G42" s="190">
        <f t="shared" si="7"/>
        <v>78.563121554015765</v>
      </c>
      <c r="H42" s="173">
        <v>50192</v>
      </c>
      <c r="I42" s="174" t="s">
        <v>49</v>
      </c>
      <c r="J42" s="139">
        <v>43201531</v>
      </c>
      <c r="K42" s="140">
        <v>43201531</v>
      </c>
      <c r="L42" s="139">
        <f t="shared" si="8"/>
        <v>0</v>
      </c>
      <c r="M42" s="141" t="s">
        <v>50</v>
      </c>
      <c r="N42" s="138" t="s">
        <v>13</v>
      </c>
      <c r="O42" s="138" t="s">
        <v>14</v>
      </c>
      <c r="P42" s="142" t="s">
        <v>13</v>
      </c>
    </row>
    <row r="43" spans="1:16" ht="17.75" customHeight="1" x14ac:dyDescent="0.45">
      <c r="A43" s="92">
        <v>40</v>
      </c>
      <c r="B43" s="137" t="s">
        <v>63</v>
      </c>
      <c r="C43" s="177">
        <v>11445000</v>
      </c>
      <c r="D43" s="177">
        <v>7815000</v>
      </c>
      <c r="E43" s="190">
        <f t="shared" si="1"/>
        <v>19.006875551783097</v>
      </c>
      <c r="F43" s="177">
        <v>8506577</v>
      </c>
      <c r="G43" s="190">
        <f t="shared" si="7"/>
        <v>20.688861216975099</v>
      </c>
      <c r="H43" s="173">
        <v>50192</v>
      </c>
      <c r="I43" s="174" t="s">
        <v>49</v>
      </c>
      <c r="J43" s="139">
        <v>11445000</v>
      </c>
      <c r="K43" s="140">
        <v>11445000</v>
      </c>
      <c r="L43" s="139">
        <f t="shared" si="8"/>
        <v>0</v>
      </c>
      <c r="M43" s="141" t="s">
        <v>50</v>
      </c>
      <c r="N43" s="138" t="s">
        <v>13</v>
      </c>
      <c r="O43" s="138" t="s">
        <v>14</v>
      </c>
      <c r="P43" s="142" t="s">
        <v>13</v>
      </c>
    </row>
    <row r="44" spans="1:16" ht="17.75" customHeight="1" x14ac:dyDescent="0.45">
      <c r="A44" s="92">
        <v>41</v>
      </c>
      <c r="B44" s="137" t="s">
        <v>64</v>
      </c>
      <c r="C44" s="177">
        <v>4650000</v>
      </c>
      <c r="D44" s="177">
        <v>3180000</v>
      </c>
      <c r="E44" s="190">
        <f t="shared" si="1"/>
        <v>7.734083717808093</v>
      </c>
      <c r="F44" s="177">
        <v>3401871</v>
      </c>
      <c r="G44" s="190">
        <f t="shared" si="7"/>
        <v>8.2736965758438785</v>
      </c>
      <c r="H44" s="173">
        <v>50192</v>
      </c>
      <c r="I44" s="174" t="s">
        <v>49</v>
      </c>
      <c r="J44" s="139">
        <v>4650000</v>
      </c>
      <c r="K44" s="140">
        <v>4650000</v>
      </c>
      <c r="L44" s="139">
        <f t="shared" si="8"/>
        <v>0</v>
      </c>
      <c r="M44" s="141" t="s">
        <v>50</v>
      </c>
      <c r="N44" s="138" t="s">
        <v>13</v>
      </c>
      <c r="O44" s="138" t="s">
        <v>14</v>
      </c>
      <c r="P44" s="142" t="s">
        <v>13</v>
      </c>
    </row>
    <row r="45" spans="1:16" s="127" customFormat="1" ht="15" x14ac:dyDescent="0.45">
      <c r="A45" s="122">
        <v>42</v>
      </c>
      <c r="B45" s="137" t="s">
        <v>65</v>
      </c>
      <c r="C45" s="177">
        <v>32735000</v>
      </c>
      <c r="D45" s="177">
        <v>22900000</v>
      </c>
      <c r="E45" s="196">
        <f t="shared" si="1"/>
        <v>55.695131175410481</v>
      </c>
      <c r="F45" s="177">
        <v>29038131</v>
      </c>
      <c r="G45" s="196">
        <f t="shared" si="7"/>
        <v>70.62369061719447</v>
      </c>
      <c r="H45" s="197">
        <v>50557</v>
      </c>
      <c r="I45" s="198" t="s">
        <v>49</v>
      </c>
      <c r="J45" s="199">
        <v>34585000</v>
      </c>
      <c r="K45" s="100">
        <v>34585000</v>
      </c>
      <c r="L45" s="199">
        <f t="shared" si="8"/>
        <v>0</v>
      </c>
      <c r="M45" s="108" t="s">
        <v>50</v>
      </c>
      <c r="N45" s="200" t="s">
        <v>13</v>
      </c>
      <c r="O45" s="200" t="s">
        <v>14</v>
      </c>
      <c r="P45" s="201" t="s">
        <v>13</v>
      </c>
    </row>
    <row r="46" spans="1:16" ht="17.75" customHeight="1" x14ac:dyDescent="0.45">
      <c r="A46" s="92">
        <v>43</v>
      </c>
      <c r="B46" s="137" t="s">
        <v>66</v>
      </c>
      <c r="C46" s="177">
        <v>26150000</v>
      </c>
      <c r="D46" s="177">
        <v>19600000</v>
      </c>
      <c r="E46" s="190">
        <f t="shared" si="1"/>
        <v>47.669195241836043</v>
      </c>
      <c r="F46" s="177">
        <v>24745000</v>
      </c>
      <c r="G46" s="190">
        <f t="shared" si="7"/>
        <v>60.182358992818003</v>
      </c>
      <c r="H46" s="173">
        <v>50922</v>
      </c>
      <c r="I46" s="174" t="s">
        <v>49</v>
      </c>
      <c r="J46" s="139">
        <v>28244153</v>
      </c>
      <c r="K46" s="140">
        <v>28244153</v>
      </c>
      <c r="L46" s="139">
        <f t="shared" si="8"/>
        <v>0</v>
      </c>
      <c r="M46" s="141" t="s">
        <v>50</v>
      </c>
      <c r="N46" s="138" t="s">
        <v>13</v>
      </c>
      <c r="O46" s="138" t="s">
        <v>14</v>
      </c>
      <c r="P46" s="142" t="s">
        <v>13</v>
      </c>
    </row>
    <row r="47" spans="1:16" ht="17.75" customHeight="1" x14ac:dyDescent="0.45">
      <c r="A47" s="92">
        <v>44</v>
      </c>
      <c r="B47" s="137" t="s">
        <v>101</v>
      </c>
      <c r="C47" s="177">
        <v>15740000</v>
      </c>
      <c r="D47" s="177">
        <v>7035000</v>
      </c>
      <c r="E47" s="190">
        <f t="shared" si="1"/>
        <v>17.109836149301866</v>
      </c>
      <c r="F47" s="177">
        <v>7740200</v>
      </c>
      <c r="G47" s="190">
        <f t="shared" si="7"/>
        <v>18.824954337288741</v>
      </c>
      <c r="H47" s="173">
        <v>46905</v>
      </c>
      <c r="I47" s="174" t="s">
        <v>49</v>
      </c>
      <c r="J47" s="139">
        <v>17124450.309999999</v>
      </c>
      <c r="K47" s="140">
        <f>J47</f>
        <v>17124450.309999999</v>
      </c>
      <c r="L47" s="139">
        <f t="shared" si="8"/>
        <v>0</v>
      </c>
      <c r="M47" s="141" t="s">
        <v>50</v>
      </c>
      <c r="N47" s="138" t="s">
        <v>13</v>
      </c>
      <c r="O47" s="138" t="s">
        <v>14</v>
      </c>
      <c r="P47" s="142" t="s">
        <v>13</v>
      </c>
    </row>
    <row r="48" spans="1:16" ht="17.75" customHeight="1" x14ac:dyDescent="0.45">
      <c r="A48" s="92">
        <v>45</v>
      </c>
      <c r="B48" s="137" t="s">
        <v>67</v>
      </c>
      <c r="C48" s="177">
        <v>4435000</v>
      </c>
      <c r="D48" s="177">
        <v>3315000</v>
      </c>
      <c r="E48" s="190">
        <f t="shared" si="1"/>
        <v>8.0624174605452286</v>
      </c>
      <c r="F48" s="177">
        <v>3394332</v>
      </c>
      <c r="G48" s="190">
        <f t="shared" si="7"/>
        <v>8.2553609603883586</v>
      </c>
      <c r="H48" s="173">
        <v>50922</v>
      </c>
      <c r="I48" s="174" t="s">
        <v>49</v>
      </c>
      <c r="J48" s="139">
        <v>5075417</v>
      </c>
      <c r="K48" s="140">
        <v>5075417</v>
      </c>
      <c r="L48" s="139">
        <f t="shared" si="8"/>
        <v>0</v>
      </c>
      <c r="M48" s="141" t="s">
        <v>50</v>
      </c>
      <c r="N48" s="138" t="s">
        <v>13</v>
      </c>
      <c r="O48" s="138" t="s">
        <v>14</v>
      </c>
      <c r="P48" s="142" t="s">
        <v>13</v>
      </c>
    </row>
    <row r="49" spans="1:16" ht="17.75" customHeight="1" x14ac:dyDescent="0.45">
      <c r="A49" s="92">
        <v>46</v>
      </c>
      <c r="B49" s="137" t="s">
        <v>68</v>
      </c>
      <c r="C49" s="177">
        <v>79500000</v>
      </c>
      <c r="D49" s="177">
        <v>59625000</v>
      </c>
      <c r="E49" s="190">
        <f t="shared" si="1"/>
        <v>145.01406970890173</v>
      </c>
      <c r="F49" s="177">
        <v>60688312.5</v>
      </c>
      <c r="G49" s="190">
        <f t="shared" si="7"/>
        <v>147.60015395204383</v>
      </c>
      <c r="H49" s="173">
        <v>50922</v>
      </c>
      <c r="I49" s="174" t="s">
        <v>49</v>
      </c>
      <c r="J49" s="139">
        <v>77826725</v>
      </c>
      <c r="K49" s="139">
        <f>J49-L49</f>
        <v>62617556</v>
      </c>
      <c r="L49" s="139">
        <v>15209169</v>
      </c>
      <c r="M49" s="141" t="s">
        <v>50</v>
      </c>
      <c r="N49" s="138" t="s">
        <v>13</v>
      </c>
      <c r="O49" s="138" t="s">
        <v>14</v>
      </c>
      <c r="P49" s="142" t="s">
        <v>13</v>
      </c>
    </row>
    <row r="50" spans="1:16" ht="17.75" customHeight="1" x14ac:dyDescent="0.45">
      <c r="A50" s="92">
        <v>47</v>
      </c>
      <c r="B50" s="137" t="s">
        <v>102</v>
      </c>
      <c r="C50" s="177">
        <v>5185000</v>
      </c>
      <c r="D50" s="177">
        <v>2640000</v>
      </c>
      <c r="E50" s="190">
        <f t="shared" si="1"/>
        <v>6.420748746859549</v>
      </c>
      <c r="F50" s="177">
        <v>2942600</v>
      </c>
      <c r="G50" s="190">
        <f t="shared" si="7"/>
        <v>7.1567027509503438</v>
      </c>
      <c r="H50" s="173">
        <v>47635</v>
      </c>
      <c r="I50" s="174" t="s">
        <v>49</v>
      </c>
      <c r="J50" s="139">
        <v>5779042.46</v>
      </c>
      <c r="K50" s="139">
        <f t="shared" ref="K50:K69" si="9">J50-L50</f>
        <v>5779042.46</v>
      </c>
      <c r="L50" s="139">
        <v>0</v>
      </c>
      <c r="M50" s="117" t="s">
        <v>137</v>
      </c>
      <c r="N50" s="138" t="s">
        <v>13</v>
      </c>
      <c r="O50" s="138" t="s">
        <v>14</v>
      </c>
      <c r="P50" s="142" t="s">
        <v>13</v>
      </c>
    </row>
    <row r="51" spans="1:16" ht="17.75" customHeight="1" x14ac:dyDescent="0.45">
      <c r="A51" s="92">
        <v>48</v>
      </c>
      <c r="B51" s="137" t="s">
        <v>103</v>
      </c>
      <c r="C51" s="177">
        <v>44070000</v>
      </c>
      <c r="D51" s="177">
        <v>37460000</v>
      </c>
      <c r="E51" s="190">
        <f t="shared" si="1"/>
        <v>91.106533355060108</v>
      </c>
      <c r="F51" s="177">
        <v>47485250</v>
      </c>
      <c r="G51" s="190">
        <f t="shared" si="7"/>
        <v>115.48896190598954</v>
      </c>
      <c r="H51" s="173">
        <v>51653</v>
      </c>
      <c r="I51" s="174" t="s">
        <v>49</v>
      </c>
      <c r="J51" s="139">
        <v>50500000</v>
      </c>
      <c r="K51" s="139">
        <f t="shared" si="9"/>
        <v>50500000</v>
      </c>
      <c r="L51" s="139">
        <v>0</v>
      </c>
      <c r="M51" s="141" t="s">
        <v>50</v>
      </c>
      <c r="N51" s="138" t="s">
        <v>13</v>
      </c>
      <c r="O51" s="138" t="s">
        <v>14</v>
      </c>
      <c r="P51" s="142" t="s">
        <v>13</v>
      </c>
    </row>
    <row r="52" spans="1:16" ht="17.649999999999999" customHeight="1" x14ac:dyDescent="0.45">
      <c r="A52" s="92">
        <v>49</v>
      </c>
      <c r="B52" s="137" t="s">
        <v>114</v>
      </c>
      <c r="C52" s="177">
        <v>20335000</v>
      </c>
      <c r="D52" s="177">
        <v>18295000</v>
      </c>
      <c r="E52" s="190">
        <f t="shared" si="1"/>
        <v>44.49530239537706</v>
      </c>
      <c r="F52" s="177">
        <v>25955656.259999998</v>
      </c>
      <c r="G52" s="190">
        <f t="shared" si="7"/>
        <v>63.12679825958795</v>
      </c>
      <c r="H52" s="173">
        <v>52018</v>
      </c>
      <c r="I52" s="174" t="s">
        <v>49</v>
      </c>
      <c r="J52" s="139">
        <v>21300000</v>
      </c>
      <c r="K52" s="139">
        <f t="shared" si="9"/>
        <v>4853186</v>
      </c>
      <c r="L52" s="139">
        <v>16446814</v>
      </c>
      <c r="M52" s="141" t="s">
        <v>50</v>
      </c>
      <c r="N52" s="138" t="s">
        <v>13</v>
      </c>
      <c r="O52" s="138" t="s">
        <v>14</v>
      </c>
      <c r="P52" s="142" t="s">
        <v>13</v>
      </c>
    </row>
    <row r="53" spans="1:16" ht="15.4" x14ac:dyDescent="0.45">
      <c r="A53" s="92">
        <v>50</v>
      </c>
      <c r="B53" s="137" t="s">
        <v>147</v>
      </c>
      <c r="C53" s="177">
        <v>7180000</v>
      </c>
      <c r="D53" s="177">
        <v>6825000</v>
      </c>
      <c r="E53" s="190">
        <f t="shared" si="1"/>
        <v>16.599094771710764</v>
      </c>
      <c r="F53" s="177">
        <v>9982200</v>
      </c>
      <c r="G53" s="190">
        <f t="shared" si="7"/>
        <v>24.277726568523253</v>
      </c>
      <c r="H53" s="173">
        <v>52383</v>
      </c>
      <c r="I53" s="174" t="s">
        <v>49</v>
      </c>
      <c r="J53" s="139">
        <v>7700000</v>
      </c>
      <c r="K53" s="139">
        <f t="shared" si="9"/>
        <v>0</v>
      </c>
      <c r="L53" s="139">
        <v>7700000</v>
      </c>
      <c r="M53" s="141" t="s">
        <v>50</v>
      </c>
      <c r="N53" s="138" t="s">
        <v>13</v>
      </c>
      <c r="O53" s="138" t="s">
        <v>14</v>
      </c>
      <c r="P53" s="142" t="s">
        <v>13</v>
      </c>
    </row>
    <row r="54" spans="1:16" ht="15.4" x14ac:dyDescent="0.45">
      <c r="A54" s="92">
        <v>51</v>
      </c>
      <c r="B54" s="137" t="s">
        <v>146</v>
      </c>
      <c r="C54" s="177">
        <v>5880000</v>
      </c>
      <c r="D54" s="177">
        <v>5880000</v>
      </c>
      <c r="E54" s="190">
        <f t="shared" si="1"/>
        <v>14.300758572550812</v>
      </c>
      <c r="F54" s="177">
        <v>7653600</v>
      </c>
      <c r="G54" s="190">
        <f t="shared" si="7"/>
        <v>18.614334321577363</v>
      </c>
      <c r="H54" s="173">
        <v>48731</v>
      </c>
      <c r="I54" s="174" t="s">
        <v>49</v>
      </c>
      <c r="J54" s="139">
        <v>6612506.5700000003</v>
      </c>
      <c r="K54" s="139">
        <f t="shared" si="9"/>
        <v>6612506.5700000003</v>
      </c>
      <c r="L54" s="139">
        <v>0</v>
      </c>
      <c r="M54" s="117" t="s">
        <v>137</v>
      </c>
      <c r="N54" s="138" t="s">
        <v>13</v>
      </c>
      <c r="O54" s="138" t="s">
        <v>14</v>
      </c>
      <c r="P54" s="142" t="s">
        <v>13</v>
      </c>
    </row>
    <row r="55" spans="1:16" ht="15.4" x14ac:dyDescent="0.45">
      <c r="A55" s="92">
        <v>52</v>
      </c>
      <c r="B55" s="137" t="s">
        <v>158</v>
      </c>
      <c r="C55" s="177">
        <v>30045000</v>
      </c>
      <c r="D55" s="177">
        <v>30045000</v>
      </c>
      <c r="E55" s="190">
        <f t="shared" si="1"/>
        <v>73.072498522498151</v>
      </c>
      <c r="F55" s="177">
        <v>44611154.590000004</v>
      </c>
      <c r="G55" s="190">
        <f t="shared" si="7"/>
        <v>108.49886929155308</v>
      </c>
      <c r="H55" s="173">
        <v>52749</v>
      </c>
      <c r="I55" s="174" t="s">
        <v>49</v>
      </c>
      <c r="J55" s="139">
        <v>32489753.629999999</v>
      </c>
      <c r="K55" s="139">
        <f t="shared" si="9"/>
        <v>0</v>
      </c>
      <c r="L55" s="139">
        <v>32489753.629999999</v>
      </c>
      <c r="M55" s="141" t="s">
        <v>163</v>
      </c>
      <c r="N55" s="138" t="s">
        <v>13</v>
      </c>
      <c r="O55" s="138" t="s">
        <v>14</v>
      </c>
      <c r="P55" s="142" t="s">
        <v>13</v>
      </c>
    </row>
    <row r="56" spans="1:16" ht="17.75" customHeight="1" x14ac:dyDescent="0.45">
      <c r="A56" s="92"/>
      <c r="B56" s="187" t="s">
        <v>69</v>
      </c>
      <c r="C56" s="129">
        <f>SUM(C32:C55)</f>
        <v>460030000</v>
      </c>
      <c r="D56" s="129">
        <f>SUM(D32:D55)</f>
        <v>307445000</v>
      </c>
      <c r="E56" s="191">
        <f>SUM(E32:E55)</f>
        <v>747.73753730236115</v>
      </c>
      <c r="F56" s="129">
        <f>SUM(F32:F55)</f>
        <v>374267563.85000002</v>
      </c>
      <c r="G56" s="191">
        <f>SUM(G32:G55)</f>
        <v>910.25681499244843</v>
      </c>
      <c r="H56" s="132"/>
      <c r="I56" s="133"/>
      <c r="J56" s="134">
        <f>SUM(J32:J55)</f>
        <v>483258190.96999997</v>
      </c>
      <c r="K56" s="134">
        <f>SUM(K32:K55)</f>
        <v>411412454.33999997</v>
      </c>
      <c r="L56" s="134">
        <f>SUM(L32:L55)</f>
        <v>71845736.629999995</v>
      </c>
      <c r="M56" s="135"/>
      <c r="N56" s="133"/>
      <c r="O56" s="133"/>
      <c r="P56" s="136"/>
    </row>
    <row r="57" spans="1:16" ht="17.75" customHeight="1" x14ac:dyDescent="0.45">
      <c r="A57" s="92">
        <v>53</v>
      </c>
      <c r="B57" s="145" t="s">
        <v>71</v>
      </c>
      <c r="C57" s="172">
        <v>8995000</v>
      </c>
      <c r="D57" s="172">
        <v>5845000</v>
      </c>
      <c r="E57" s="190">
        <f>D57/411167</f>
        <v>14.215635009618962</v>
      </c>
      <c r="F57" s="172">
        <v>7215588.5</v>
      </c>
      <c r="G57" s="190">
        <f>F57/411167</f>
        <v>17.549045764859535</v>
      </c>
      <c r="H57" s="173">
        <v>50192</v>
      </c>
      <c r="I57" s="174" t="s">
        <v>49</v>
      </c>
      <c r="J57" s="139">
        <v>9382952</v>
      </c>
      <c r="K57" s="139">
        <f t="shared" si="9"/>
        <v>9382952</v>
      </c>
      <c r="L57" s="139">
        <v>0</v>
      </c>
      <c r="M57" s="141" t="s">
        <v>140</v>
      </c>
      <c r="N57" s="138" t="s">
        <v>13</v>
      </c>
      <c r="O57" s="138" t="s">
        <v>14</v>
      </c>
      <c r="P57" s="142" t="s">
        <v>13</v>
      </c>
    </row>
    <row r="58" spans="1:16" ht="17.75" customHeight="1" x14ac:dyDescent="0.45">
      <c r="A58" s="92">
        <v>54</v>
      </c>
      <c r="B58" s="145" t="s">
        <v>72</v>
      </c>
      <c r="C58" s="172">
        <v>5525000</v>
      </c>
      <c r="D58" s="172">
        <v>3850000</v>
      </c>
      <c r="E58" s="190">
        <f t="shared" ref="E58:E65" si="10">D58/411167</f>
        <v>9.3635919225035078</v>
      </c>
      <c r="F58" s="172">
        <v>4808909</v>
      </c>
      <c r="G58" s="190">
        <f t="shared" ref="G58:G65" si="11">F58/411167</f>
        <v>11.695756225572577</v>
      </c>
      <c r="H58" s="173">
        <v>50557</v>
      </c>
      <c r="I58" s="174" t="s">
        <v>49</v>
      </c>
      <c r="J58" s="139">
        <v>5699036.9699999997</v>
      </c>
      <c r="K58" s="139">
        <f t="shared" si="9"/>
        <v>5699036.9699999997</v>
      </c>
      <c r="L58" s="139">
        <v>0</v>
      </c>
      <c r="M58" s="141" t="s">
        <v>140</v>
      </c>
      <c r="N58" s="138" t="s">
        <v>13</v>
      </c>
      <c r="O58" s="138" t="s">
        <v>14</v>
      </c>
      <c r="P58" s="142" t="s">
        <v>13</v>
      </c>
    </row>
    <row r="59" spans="1:16" ht="17.75" customHeight="1" x14ac:dyDescent="0.45">
      <c r="A59" s="92">
        <v>55</v>
      </c>
      <c r="B59" s="145" t="s">
        <v>73</v>
      </c>
      <c r="C59" s="172">
        <v>6770000</v>
      </c>
      <c r="D59" s="172">
        <v>5075000</v>
      </c>
      <c r="E59" s="190">
        <f t="shared" si="10"/>
        <v>12.342916625118262</v>
      </c>
      <c r="F59" s="172">
        <v>6381050</v>
      </c>
      <c r="G59" s="190">
        <f t="shared" si="11"/>
        <v>15.519363178465198</v>
      </c>
      <c r="H59" s="173">
        <v>50922</v>
      </c>
      <c r="I59" s="174" t="s">
        <v>49</v>
      </c>
      <c r="J59" s="139">
        <v>7200000</v>
      </c>
      <c r="K59" s="139">
        <f t="shared" si="9"/>
        <v>7200000</v>
      </c>
      <c r="L59" s="139">
        <v>0</v>
      </c>
      <c r="M59" s="141" t="s">
        <v>140</v>
      </c>
      <c r="N59" s="138" t="s">
        <v>13</v>
      </c>
      <c r="O59" s="138" t="s">
        <v>14</v>
      </c>
      <c r="P59" s="142" t="s">
        <v>13</v>
      </c>
    </row>
    <row r="60" spans="1:16" ht="17.75" customHeight="1" x14ac:dyDescent="0.45">
      <c r="A60" s="92">
        <v>56</v>
      </c>
      <c r="B60" s="145" t="s">
        <v>74</v>
      </c>
      <c r="C60" s="172">
        <v>9845000</v>
      </c>
      <c r="D60" s="172">
        <v>7865000</v>
      </c>
      <c r="E60" s="190">
        <f t="shared" si="10"/>
        <v>19.128480641685737</v>
      </c>
      <c r="F60" s="172">
        <v>9702575</v>
      </c>
      <c r="G60" s="190">
        <f t="shared" si="11"/>
        <v>23.597650103242721</v>
      </c>
      <c r="H60" s="173">
        <v>51288</v>
      </c>
      <c r="I60" s="174" t="s">
        <v>49</v>
      </c>
      <c r="J60" s="139">
        <v>10844312.710000001</v>
      </c>
      <c r="K60" s="139">
        <f t="shared" si="9"/>
        <v>5717075.7100000009</v>
      </c>
      <c r="L60" s="139">
        <v>5127237</v>
      </c>
      <c r="M60" s="141" t="s">
        <v>140</v>
      </c>
      <c r="N60" s="138" t="s">
        <v>13</v>
      </c>
      <c r="O60" s="138" t="s">
        <v>14</v>
      </c>
      <c r="P60" s="142" t="s">
        <v>13</v>
      </c>
    </row>
    <row r="61" spans="1:16" ht="17.75" customHeight="1" x14ac:dyDescent="0.45">
      <c r="A61" s="92">
        <v>57</v>
      </c>
      <c r="B61" s="145" t="s">
        <v>104</v>
      </c>
      <c r="C61" s="172">
        <v>13540000</v>
      </c>
      <c r="D61" s="172">
        <v>8915000</v>
      </c>
      <c r="E61" s="190">
        <f t="shared" si="10"/>
        <v>21.68218752964124</v>
      </c>
      <c r="F61" s="172">
        <v>9520682.5</v>
      </c>
      <c r="G61" s="190">
        <f t="shared" si="11"/>
        <v>23.155269026940392</v>
      </c>
      <c r="H61" s="173">
        <v>48000</v>
      </c>
      <c r="I61" s="174" t="s">
        <v>49</v>
      </c>
      <c r="J61" s="139">
        <v>13490550.119999999</v>
      </c>
      <c r="K61" s="139">
        <f t="shared" si="9"/>
        <v>13490550.119999999</v>
      </c>
      <c r="L61" s="139">
        <v>0</v>
      </c>
      <c r="M61" s="141" t="s">
        <v>141</v>
      </c>
      <c r="N61" s="138" t="s">
        <v>13</v>
      </c>
      <c r="O61" s="138" t="s">
        <v>14</v>
      </c>
      <c r="P61" s="142" t="s">
        <v>13</v>
      </c>
    </row>
    <row r="62" spans="1:16" ht="17.75" customHeight="1" x14ac:dyDescent="0.45">
      <c r="A62" s="92">
        <v>58</v>
      </c>
      <c r="B62" s="145" t="s">
        <v>105</v>
      </c>
      <c r="C62" s="172">
        <v>8390000</v>
      </c>
      <c r="D62" s="172">
        <v>7130000</v>
      </c>
      <c r="E62" s="190">
        <f t="shared" si="10"/>
        <v>17.340885820116888</v>
      </c>
      <c r="F62" s="172">
        <v>9088100</v>
      </c>
      <c r="G62" s="190">
        <f t="shared" si="11"/>
        <v>22.103184350884192</v>
      </c>
      <c r="H62" s="173">
        <v>51653</v>
      </c>
      <c r="I62" s="174" t="s">
        <v>49</v>
      </c>
      <c r="J62" s="139">
        <v>9500000</v>
      </c>
      <c r="K62" s="139">
        <f t="shared" si="9"/>
        <v>9500000</v>
      </c>
      <c r="L62" s="139">
        <v>0</v>
      </c>
      <c r="M62" s="141" t="s">
        <v>140</v>
      </c>
      <c r="N62" s="138" t="s">
        <v>13</v>
      </c>
      <c r="O62" s="138" t="s">
        <v>14</v>
      </c>
      <c r="P62" s="142" t="s">
        <v>13</v>
      </c>
    </row>
    <row r="63" spans="1:16" ht="17.75" customHeight="1" x14ac:dyDescent="0.45">
      <c r="A63" s="92">
        <v>59</v>
      </c>
      <c r="B63" s="145" t="s">
        <v>115</v>
      </c>
      <c r="C63" s="172">
        <v>9525000</v>
      </c>
      <c r="D63" s="172">
        <v>8565000</v>
      </c>
      <c r="E63" s="190">
        <f t="shared" si="10"/>
        <v>20.830951900322741</v>
      </c>
      <c r="F63" s="172">
        <v>12314250</v>
      </c>
      <c r="G63" s="190">
        <f t="shared" si="11"/>
        <v>29.949509566672422</v>
      </c>
      <c r="H63" s="173">
        <v>52018</v>
      </c>
      <c r="I63" s="174" t="s">
        <v>49</v>
      </c>
      <c r="J63" s="139">
        <v>10000000</v>
      </c>
      <c r="K63" s="139">
        <f t="shared" si="9"/>
        <v>0</v>
      </c>
      <c r="L63" s="139">
        <v>10000000</v>
      </c>
      <c r="M63" s="141" t="s">
        <v>140</v>
      </c>
      <c r="N63" s="138" t="s">
        <v>13</v>
      </c>
      <c r="O63" s="138" t="s">
        <v>14</v>
      </c>
      <c r="P63" s="142" t="s">
        <v>13</v>
      </c>
    </row>
    <row r="64" spans="1:16" ht="17.75" customHeight="1" x14ac:dyDescent="0.45">
      <c r="A64" s="92">
        <v>60</v>
      </c>
      <c r="B64" s="145" t="s">
        <v>148</v>
      </c>
      <c r="C64" s="172">
        <v>4705000</v>
      </c>
      <c r="D64" s="172">
        <v>4470000</v>
      </c>
      <c r="E64" s="190">
        <f t="shared" si="10"/>
        <v>10.871495037296281</v>
      </c>
      <c r="F64" s="172">
        <v>6526950</v>
      </c>
      <c r="G64" s="190">
        <f t="shared" si="11"/>
        <v>15.874206830801111</v>
      </c>
      <c r="H64" s="173">
        <v>52383</v>
      </c>
      <c r="I64" s="174" t="s">
        <v>49</v>
      </c>
      <c r="J64" s="139">
        <v>5000000</v>
      </c>
      <c r="K64" s="139">
        <f t="shared" si="9"/>
        <v>796000</v>
      </c>
      <c r="L64" s="139">
        <v>4204000</v>
      </c>
      <c r="M64" s="141" t="s">
        <v>140</v>
      </c>
      <c r="N64" s="138" t="s">
        <v>13</v>
      </c>
      <c r="O64" s="138" t="s">
        <v>14</v>
      </c>
      <c r="P64" s="142" t="s">
        <v>13</v>
      </c>
    </row>
    <row r="65" spans="1:16" ht="17.75" customHeight="1" x14ac:dyDescent="0.45">
      <c r="A65" s="92">
        <v>61</v>
      </c>
      <c r="B65" s="145" t="s">
        <v>159</v>
      </c>
      <c r="C65" s="172">
        <v>9490000</v>
      </c>
      <c r="D65" s="172">
        <v>9490000</v>
      </c>
      <c r="E65" s="190">
        <f t="shared" si="10"/>
        <v>23.080646063521634</v>
      </c>
      <c r="F65" s="172">
        <v>14018405.140000001</v>
      </c>
      <c r="G65" s="190">
        <f t="shared" si="11"/>
        <v>34.094188346827444</v>
      </c>
      <c r="H65" s="173">
        <v>16224</v>
      </c>
      <c r="I65" s="174" t="s">
        <v>49</v>
      </c>
      <c r="J65" s="139">
        <v>10103982.08</v>
      </c>
      <c r="K65" s="139">
        <f t="shared" si="9"/>
        <v>8.0000000074505806E-2</v>
      </c>
      <c r="L65" s="139">
        <v>10103982</v>
      </c>
      <c r="M65" s="141" t="s">
        <v>140</v>
      </c>
      <c r="N65" s="138" t="s">
        <v>13</v>
      </c>
      <c r="O65" s="138" t="s">
        <v>14</v>
      </c>
      <c r="P65" s="142" t="s">
        <v>13</v>
      </c>
    </row>
    <row r="66" spans="1:16" ht="17.75" customHeight="1" x14ac:dyDescent="0.45">
      <c r="A66" s="92"/>
      <c r="B66" s="187" t="s">
        <v>75</v>
      </c>
      <c r="C66" s="129">
        <f>SUM(C57:C65)</f>
        <v>76785000</v>
      </c>
      <c r="D66" s="129">
        <f>SUM(D57:D65)</f>
        <v>61205000</v>
      </c>
      <c r="E66" s="191">
        <f t="shared" ref="E66:G66" si="12">SUM(E57:E65)</f>
        <v>148.85679054982526</v>
      </c>
      <c r="F66" s="129">
        <f t="shared" si="12"/>
        <v>79576510.140000001</v>
      </c>
      <c r="G66" s="191">
        <f t="shared" si="12"/>
        <v>193.53817339426561</v>
      </c>
      <c r="H66" s="132"/>
      <c r="I66" s="133"/>
      <c r="J66" s="134">
        <f>SUM(J57:J65)</f>
        <v>81220833.879999995</v>
      </c>
      <c r="K66" s="134">
        <f>SUM(K57:K65)</f>
        <v>51785614.879999995</v>
      </c>
      <c r="L66" s="134">
        <f>SUM(L57:L65)</f>
        <v>29435219</v>
      </c>
      <c r="M66" s="135"/>
      <c r="N66" s="133"/>
      <c r="O66" s="133"/>
      <c r="P66" s="136"/>
    </row>
    <row r="67" spans="1:16" ht="17.75" customHeight="1" x14ac:dyDescent="0.45">
      <c r="A67" s="92">
        <v>62</v>
      </c>
      <c r="B67" s="145" t="s">
        <v>76</v>
      </c>
      <c r="C67" s="172">
        <v>110200000</v>
      </c>
      <c r="D67" s="172">
        <v>91025000</v>
      </c>
      <c r="E67" s="190">
        <f>D67/411167</f>
        <v>221.38206616776151</v>
      </c>
      <c r="F67" s="172">
        <v>116569375</v>
      </c>
      <c r="G67" s="190">
        <f>F67/411167</f>
        <v>283.50858653539802</v>
      </c>
      <c r="H67" s="173">
        <v>48990</v>
      </c>
      <c r="I67" s="174" t="s">
        <v>49</v>
      </c>
      <c r="J67" s="139">
        <v>127705139</v>
      </c>
      <c r="K67" s="139">
        <f t="shared" si="9"/>
        <v>127705139</v>
      </c>
      <c r="L67" s="139">
        <v>0</v>
      </c>
      <c r="M67" s="141" t="s">
        <v>138</v>
      </c>
      <c r="N67" s="138" t="s">
        <v>78</v>
      </c>
      <c r="O67" s="138" t="s">
        <v>79</v>
      </c>
      <c r="P67" s="142" t="s">
        <v>80</v>
      </c>
    </row>
    <row r="68" spans="1:16" ht="17.75" customHeight="1" x14ac:dyDescent="0.45">
      <c r="A68" s="92">
        <v>63</v>
      </c>
      <c r="B68" s="145" t="s">
        <v>81</v>
      </c>
      <c r="C68" s="175">
        <v>266080000</v>
      </c>
      <c r="D68" s="172">
        <v>266080000</v>
      </c>
      <c r="E68" s="190">
        <f t="shared" ref="E68:E70" si="13">D68/411167</f>
        <v>647.13364642590477</v>
      </c>
      <c r="F68" s="172">
        <v>487806850</v>
      </c>
      <c r="G68" s="190">
        <f>F68/411167</f>
        <v>1186.3959169875013</v>
      </c>
      <c r="H68" s="176">
        <v>54103</v>
      </c>
      <c r="I68" s="174" t="s">
        <v>49</v>
      </c>
      <c r="J68" s="148">
        <v>287271665.29000002</v>
      </c>
      <c r="K68" s="139">
        <f t="shared" si="9"/>
        <v>287271665.29000002</v>
      </c>
      <c r="L68" s="139">
        <v>0</v>
      </c>
      <c r="M68" s="141" t="s">
        <v>138</v>
      </c>
      <c r="N68" s="138" t="s">
        <v>78</v>
      </c>
      <c r="O68" s="138" t="s">
        <v>79</v>
      </c>
      <c r="P68" s="142" t="s">
        <v>80</v>
      </c>
    </row>
    <row r="69" spans="1:16" ht="17.75" customHeight="1" x14ac:dyDescent="0.45">
      <c r="A69" s="92">
        <v>64</v>
      </c>
      <c r="B69" s="145" t="s">
        <v>82</v>
      </c>
      <c r="C69" s="175">
        <v>28250000</v>
      </c>
      <c r="D69" s="172">
        <v>20110000</v>
      </c>
      <c r="E69" s="190">
        <f t="shared" si="13"/>
        <v>48.909567158843004</v>
      </c>
      <c r="F69" s="172">
        <v>27991676</v>
      </c>
      <c r="G69" s="190">
        <f>F69/411167</f>
        <v>68.078605530113066</v>
      </c>
      <c r="H69" s="176">
        <v>51547</v>
      </c>
      <c r="I69" s="174" t="s">
        <v>49</v>
      </c>
      <c r="J69" s="148">
        <v>28047714.780000001</v>
      </c>
      <c r="K69" s="139">
        <f t="shared" si="9"/>
        <v>28047714.780000001</v>
      </c>
      <c r="L69" s="139">
        <v>0</v>
      </c>
      <c r="M69" s="141" t="s">
        <v>138</v>
      </c>
      <c r="N69" s="138" t="s">
        <v>78</v>
      </c>
      <c r="O69" s="138" t="s">
        <v>79</v>
      </c>
      <c r="P69" s="142" t="s">
        <v>80</v>
      </c>
    </row>
    <row r="70" spans="1:16" ht="17.75" customHeight="1" x14ac:dyDescent="0.45">
      <c r="A70" s="92">
        <v>65</v>
      </c>
      <c r="B70" s="145" t="s">
        <v>83</v>
      </c>
      <c r="C70" s="175">
        <v>171095000</v>
      </c>
      <c r="D70" s="172">
        <v>93020000</v>
      </c>
      <c r="E70" s="190">
        <f t="shared" si="13"/>
        <v>226.23410925487698</v>
      </c>
      <c r="F70" s="175">
        <v>142679000</v>
      </c>
      <c r="G70" s="190">
        <f t="shared" ref="G70" si="14">F70/411167</f>
        <v>347.00985244438391</v>
      </c>
      <c r="H70" s="176">
        <v>51547</v>
      </c>
      <c r="I70" s="174" t="s">
        <v>49</v>
      </c>
      <c r="J70" s="148">
        <v>184680619.93000001</v>
      </c>
      <c r="K70" s="139">
        <f>J70-L70</f>
        <v>184680619.93000001</v>
      </c>
      <c r="L70" s="139">
        <v>0</v>
      </c>
      <c r="M70" s="141" t="s">
        <v>138</v>
      </c>
      <c r="N70" s="138" t="s">
        <v>120</v>
      </c>
      <c r="O70" s="149" t="s">
        <v>84</v>
      </c>
      <c r="P70" s="142" t="s">
        <v>120</v>
      </c>
    </row>
    <row r="71" spans="1:16" ht="17.75" customHeight="1" x14ac:dyDescent="0.45">
      <c r="A71" s="92"/>
      <c r="B71" s="187" t="s">
        <v>85</v>
      </c>
      <c r="C71" s="129">
        <f>SUM(C67:C70)</f>
        <v>575625000</v>
      </c>
      <c r="D71" s="129">
        <f>SUM(D67:D70)</f>
        <v>470235000</v>
      </c>
      <c r="E71" s="191">
        <f>SUM(E67:E70)</f>
        <v>1143.6593890073864</v>
      </c>
      <c r="F71" s="129">
        <f>SUM(F67:F70)</f>
        <v>775046901</v>
      </c>
      <c r="G71" s="193">
        <f>SUM(G67:G70)</f>
        <v>1884.9929614973962</v>
      </c>
      <c r="H71" s="132"/>
      <c r="I71" s="133"/>
      <c r="J71" s="134">
        <f>SUM(J67:J70)</f>
        <v>627705139</v>
      </c>
      <c r="K71" s="134">
        <f>SUM(K67:K70)</f>
        <v>627705139</v>
      </c>
      <c r="L71" s="134">
        <f>SUM(L67:L70)</f>
        <v>0</v>
      </c>
      <c r="M71" s="135"/>
      <c r="N71" s="133"/>
      <c r="O71" s="133"/>
      <c r="P71" s="136"/>
    </row>
    <row r="72" spans="1:16" ht="17.75" customHeight="1" x14ac:dyDescent="0.45">
      <c r="A72" s="144">
        <v>66</v>
      </c>
      <c r="B72" s="145" t="s">
        <v>116</v>
      </c>
      <c r="C72" s="175">
        <v>9505000</v>
      </c>
      <c r="D72" s="175">
        <v>9505000</v>
      </c>
      <c r="E72" s="190">
        <f>D72/411167</f>
        <v>23.117127590492426</v>
      </c>
      <c r="F72" s="175">
        <v>15820900</v>
      </c>
      <c r="G72" s="190">
        <f>F72/411167</f>
        <v>38.478039336814483</v>
      </c>
      <c r="H72" s="176">
        <v>55015</v>
      </c>
      <c r="I72" s="174" t="s">
        <v>49</v>
      </c>
      <c r="J72" s="148">
        <v>9150000</v>
      </c>
      <c r="K72" s="139">
        <f>J72-L72</f>
        <v>8724034</v>
      </c>
      <c r="L72" s="139">
        <v>425966</v>
      </c>
      <c r="M72" s="141" t="s">
        <v>117</v>
      </c>
      <c r="N72" s="138" t="s">
        <v>120</v>
      </c>
      <c r="O72" s="149" t="s">
        <v>120</v>
      </c>
      <c r="P72" s="142" t="s">
        <v>119</v>
      </c>
    </row>
    <row r="73" spans="1:16" ht="17.75" customHeight="1" thickBot="1" x14ac:dyDescent="0.5">
      <c r="A73" s="92"/>
      <c r="B73" s="188" t="s">
        <v>113</v>
      </c>
      <c r="C73" s="151">
        <f t="shared" ref="C73:D73" si="15">SUM(C72)</f>
        <v>9505000</v>
      </c>
      <c r="D73" s="151">
        <f t="shared" si="15"/>
        <v>9505000</v>
      </c>
      <c r="E73" s="192">
        <f>SUM(E72)</f>
        <v>23.117127590492426</v>
      </c>
      <c r="F73" s="151">
        <f>SUM(F72)</f>
        <v>15820900</v>
      </c>
      <c r="G73" s="194">
        <f>SUM(G72)</f>
        <v>38.478039336814483</v>
      </c>
      <c r="H73" s="154"/>
      <c r="I73" s="155"/>
      <c r="J73" s="156">
        <f t="shared" ref="J73:L73" si="16">SUM(J72)</f>
        <v>9150000</v>
      </c>
      <c r="K73" s="156">
        <f t="shared" si="16"/>
        <v>8724034</v>
      </c>
      <c r="L73" s="156">
        <f t="shared" si="16"/>
        <v>425966</v>
      </c>
      <c r="M73" s="157"/>
      <c r="N73" s="155"/>
      <c r="O73" s="155"/>
      <c r="P73" s="158"/>
    </row>
    <row r="74" spans="1:16" ht="17.75" customHeight="1" thickBot="1" x14ac:dyDescent="0.5">
      <c r="A74" s="92"/>
      <c r="B74" s="159" t="s">
        <v>86</v>
      </c>
      <c r="C74" s="165">
        <f>C71+C66+C56+C31+C73</f>
        <v>2114250000</v>
      </c>
      <c r="D74" s="165">
        <f>D71+D66+D56+D31+D73</f>
        <v>1521645000</v>
      </c>
      <c r="E74" s="195">
        <f t="shared" ref="E74:G74" si="17">E71+E66+E56+E31+E73</f>
        <v>3700.7955404981431</v>
      </c>
      <c r="F74" s="165">
        <f t="shared" si="17"/>
        <v>2107010648.8600001</v>
      </c>
      <c r="G74" s="195">
        <f t="shared" si="17"/>
        <v>5124.4643876089285</v>
      </c>
      <c r="H74" s="163"/>
      <c r="I74" s="164"/>
      <c r="J74" s="165">
        <f t="shared" ref="J74:K74" si="18">J71+J66+J56+J31+J73</f>
        <v>2255703708.6999998</v>
      </c>
      <c r="K74" s="165">
        <f t="shared" si="18"/>
        <v>1936487826.8400002</v>
      </c>
      <c r="L74" s="165">
        <f>L71+L66+L56+L31+L73</f>
        <v>319215881.86000001</v>
      </c>
      <c r="M74" s="166"/>
      <c r="N74" s="164"/>
      <c r="O74" s="164"/>
      <c r="P74" s="167"/>
    </row>
    <row r="75" spans="1:16" ht="17.75" customHeight="1" x14ac:dyDescent="0.45">
      <c r="A75" s="168" t="s">
        <v>87</v>
      </c>
      <c r="B75" s="186" t="s">
        <v>160</v>
      </c>
    </row>
  </sheetData>
  <phoneticPr fontId="8" type="noConversion"/>
  <dataValidations count="1">
    <dataValidation type="list" allowBlank="1" showInputMessage="1" showErrorMessage="1" sqref="I3:I74" xr:uid="{D7BC9870-09A5-433D-82F3-B564A5F28448}">
      <formula1>#REF!</formula1>
    </dataValidation>
  </dataValidations>
  <pageMargins left="0.7" right="0.7" top="0.75" bottom="0.75" header="0.3" footer="0.3"/>
  <pageSetup paperSize="5" scale="34" orientation="landscape" r:id="rId1"/>
  <headerFooter>
    <oddHeader>&amp;C3 - Individual Debt Obligations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62078-2E49-4688-8FD6-D63825175D0B}">
  <sheetPr>
    <tabColor theme="3" tint="0.59999389629810485"/>
    <pageSetUpPr fitToPage="1"/>
  </sheetPr>
  <dimension ref="A1:S73"/>
  <sheetViews>
    <sheetView zoomScale="80" zoomScaleNormal="80" zoomScalePageLayoutView="50" workbookViewId="0">
      <pane ySplit="2" topLeftCell="A51" activePane="bottomLeft" state="frozen"/>
      <selection pane="bottomLeft" activeCell="F81" sqref="F81"/>
    </sheetView>
  </sheetViews>
  <sheetFormatPr defaultColWidth="10.73046875" defaultRowHeight="14.25" x14ac:dyDescent="0.45"/>
  <cols>
    <col min="1" max="1" width="3.86328125" style="90" customWidth="1"/>
    <col min="2" max="2" width="59.265625" style="90" customWidth="1"/>
    <col min="3" max="4" width="17.46484375" style="90" customWidth="1"/>
    <col min="5" max="5" width="21" style="169" customWidth="1"/>
    <col min="6" max="6" width="32.73046875" style="90" customWidth="1"/>
    <col min="7" max="7" width="21.46484375" style="90" customWidth="1"/>
    <col min="8" max="8" width="12.1328125" style="90" customWidth="1"/>
    <col min="9" max="9" width="15.19921875" style="170" customWidth="1"/>
    <col min="10" max="11" width="17.46484375" style="90" bestFit="1" customWidth="1"/>
    <col min="12" max="12" width="17.59765625" style="90" customWidth="1"/>
    <col min="13" max="13" width="69.9296875" style="89" customWidth="1"/>
    <col min="14" max="14" width="6.86328125" style="90" bestFit="1" customWidth="1"/>
    <col min="15" max="15" width="11" style="90" bestFit="1" customWidth="1"/>
    <col min="16" max="16" width="6.265625" style="90" bestFit="1" customWidth="1"/>
    <col min="17" max="18" width="10.73046875" style="90"/>
    <col min="19" max="19" width="15.73046875" style="90" customWidth="1"/>
    <col min="20" max="16384" width="10.73046875" style="90"/>
  </cols>
  <sheetData>
    <row r="1" spans="1:16" ht="36.75" customHeight="1" thickBot="1" x14ac:dyDescent="0.65">
      <c r="A1" s="84"/>
      <c r="B1" s="85" t="s">
        <v>143</v>
      </c>
      <c r="C1" s="86"/>
      <c r="D1" s="86"/>
      <c r="E1" s="86"/>
      <c r="F1" s="86"/>
      <c r="G1" s="86"/>
      <c r="H1" s="86"/>
      <c r="I1" s="86"/>
      <c r="J1" s="86"/>
      <c r="K1" s="87"/>
      <c r="L1" s="88"/>
      <c r="O1" s="91"/>
      <c r="P1" s="91"/>
    </row>
    <row r="2" spans="1:16" s="98" customFormat="1" ht="80.650000000000006" customHeight="1" thickBot="1" x14ac:dyDescent="0.55000000000000004">
      <c r="A2" s="92"/>
      <c r="B2" s="93" t="s">
        <v>136</v>
      </c>
      <c r="C2" s="94" t="s">
        <v>0</v>
      </c>
      <c r="D2" s="94" t="s">
        <v>1</v>
      </c>
      <c r="E2" s="94" t="s">
        <v>149</v>
      </c>
      <c r="F2" s="94" t="s">
        <v>2</v>
      </c>
      <c r="G2" s="94" t="s">
        <v>150</v>
      </c>
      <c r="H2" s="94" t="s">
        <v>3</v>
      </c>
      <c r="I2" s="94" t="s">
        <v>4</v>
      </c>
      <c r="J2" s="94" t="s">
        <v>5</v>
      </c>
      <c r="K2" s="94" t="s">
        <v>6</v>
      </c>
      <c r="L2" s="94" t="s">
        <v>7</v>
      </c>
      <c r="M2" s="95" t="s">
        <v>8</v>
      </c>
      <c r="N2" s="96" t="s">
        <v>9</v>
      </c>
      <c r="O2" s="96" t="s">
        <v>10</v>
      </c>
      <c r="P2" s="97" t="s">
        <v>11</v>
      </c>
    </row>
    <row r="3" spans="1:16" ht="17.75" customHeight="1" x14ac:dyDescent="0.45">
      <c r="A3" s="92">
        <v>1</v>
      </c>
      <c r="B3" s="99" t="s">
        <v>108</v>
      </c>
      <c r="C3" s="177">
        <v>31320000</v>
      </c>
      <c r="D3" s="177">
        <v>4695000</v>
      </c>
      <c r="E3" s="171">
        <f>D3/405420</f>
        <v>11.580583099008436</v>
      </c>
      <c r="F3" s="177">
        <v>4976700</v>
      </c>
      <c r="G3" s="171">
        <f>F3/405420</f>
        <v>12.275418084948942</v>
      </c>
      <c r="H3" s="173">
        <v>46249</v>
      </c>
      <c r="I3" s="180" t="s">
        <v>12</v>
      </c>
      <c r="J3" s="105">
        <v>32080425</v>
      </c>
      <c r="K3" s="106">
        <v>32080425</v>
      </c>
      <c r="L3" s="107">
        <f>J3-K3</f>
        <v>0</v>
      </c>
      <c r="M3" s="108" t="s">
        <v>16</v>
      </c>
      <c r="N3" s="109" t="s">
        <v>13</v>
      </c>
      <c r="O3" s="104" t="s">
        <v>14</v>
      </c>
      <c r="P3" s="110" t="s">
        <v>13</v>
      </c>
    </row>
    <row r="4" spans="1:16" ht="17.75" customHeight="1" x14ac:dyDescent="0.45">
      <c r="A4" s="92">
        <v>2</v>
      </c>
      <c r="B4" s="99" t="s">
        <v>17</v>
      </c>
      <c r="C4" s="177">
        <v>12180000</v>
      </c>
      <c r="D4" s="177">
        <v>1140000</v>
      </c>
      <c r="E4" s="171">
        <f t="shared" ref="E4:E52" si="0">D4/405420</f>
        <v>2.8118987716442208</v>
      </c>
      <c r="F4" s="177">
        <v>1174200</v>
      </c>
      <c r="G4" s="171">
        <f t="shared" ref="G4:G29" si="1">F4/405420</f>
        <v>2.8962557347935474</v>
      </c>
      <c r="H4" s="173">
        <v>45519</v>
      </c>
      <c r="I4" s="180" t="s">
        <v>12</v>
      </c>
      <c r="J4" s="105">
        <v>13228804</v>
      </c>
      <c r="K4" s="106">
        <f>J4</f>
        <v>13228804</v>
      </c>
      <c r="L4" s="107">
        <f t="shared" ref="L4:L26" si="2">J4-K4</f>
        <v>0</v>
      </c>
      <c r="M4" s="108" t="s">
        <v>15</v>
      </c>
      <c r="N4" s="109" t="s">
        <v>13</v>
      </c>
      <c r="O4" s="104" t="s">
        <v>14</v>
      </c>
      <c r="P4" s="110" t="s">
        <v>13</v>
      </c>
    </row>
    <row r="5" spans="1:16" ht="17.75" customHeight="1" x14ac:dyDescent="0.45">
      <c r="A5" s="92">
        <v>3</v>
      </c>
      <c r="B5" s="99" t="s">
        <v>18</v>
      </c>
      <c r="C5" s="177">
        <v>19635000</v>
      </c>
      <c r="D5" s="177">
        <v>2940000</v>
      </c>
      <c r="E5" s="171">
        <f t="shared" si="0"/>
        <v>7.2517389373982537</v>
      </c>
      <c r="F5" s="177">
        <v>3120075</v>
      </c>
      <c r="G5" s="171">
        <f t="shared" si="1"/>
        <v>7.6959079473138967</v>
      </c>
      <c r="H5" s="173">
        <v>46249</v>
      </c>
      <c r="I5" s="180" t="s">
        <v>12</v>
      </c>
      <c r="J5" s="105">
        <v>20150419</v>
      </c>
      <c r="K5" s="106">
        <v>20150419</v>
      </c>
      <c r="L5" s="107">
        <f t="shared" si="2"/>
        <v>0</v>
      </c>
      <c r="M5" s="108" t="s">
        <v>19</v>
      </c>
      <c r="N5" s="109" t="s">
        <v>13</v>
      </c>
      <c r="O5" s="104" t="s">
        <v>14</v>
      </c>
      <c r="P5" s="110" t="s">
        <v>13</v>
      </c>
    </row>
    <row r="6" spans="1:16" ht="17.75" customHeight="1" x14ac:dyDescent="0.45">
      <c r="A6" s="92">
        <v>4</v>
      </c>
      <c r="B6" s="99" t="s">
        <v>22</v>
      </c>
      <c r="C6" s="178">
        <v>28965000</v>
      </c>
      <c r="D6" s="178">
        <v>15920000</v>
      </c>
      <c r="E6" s="171">
        <f t="shared" si="0"/>
        <v>39.267919688224559</v>
      </c>
      <c r="F6" s="178">
        <v>19296400</v>
      </c>
      <c r="G6" s="171">
        <f t="shared" si="1"/>
        <v>47.596073208031179</v>
      </c>
      <c r="H6" s="185">
        <v>49171</v>
      </c>
      <c r="I6" s="180" t="s">
        <v>12</v>
      </c>
      <c r="J6" s="105">
        <v>30320852</v>
      </c>
      <c r="K6" s="106">
        <v>30320852</v>
      </c>
      <c r="L6" s="107">
        <f t="shared" si="2"/>
        <v>0</v>
      </c>
      <c r="M6" s="108" t="s">
        <v>19</v>
      </c>
      <c r="N6" s="109" t="s">
        <v>13</v>
      </c>
      <c r="O6" s="104" t="s">
        <v>14</v>
      </c>
      <c r="P6" s="110" t="s">
        <v>13</v>
      </c>
    </row>
    <row r="7" spans="1:16" ht="17.75" customHeight="1" x14ac:dyDescent="0.45">
      <c r="A7" s="92">
        <v>5</v>
      </c>
      <c r="B7" s="99" t="s">
        <v>21</v>
      </c>
      <c r="C7" s="178">
        <v>14485000</v>
      </c>
      <c r="D7" s="178">
        <v>7965000</v>
      </c>
      <c r="E7" s="171">
        <f t="shared" si="0"/>
        <v>19.646292733461596</v>
      </c>
      <c r="F7" s="178">
        <v>9653675</v>
      </c>
      <c r="G7" s="171">
        <f t="shared" si="1"/>
        <v>23.811541117853089</v>
      </c>
      <c r="H7" s="185">
        <v>49171</v>
      </c>
      <c r="I7" s="180" t="s">
        <v>12</v>
      </c>
      <c r="J7" s="105">
        <v>15160421</v>
      </c>
      <c r="K7" s="106">
        <v>15160421</v>
      </c>
      <c r="L7" s="107">
        <f t="shared" si="2"/>
        <v>0</v>
      </c>
      <c r="M7" s="108" t="s">
        <v>23</v>
      </c>
      <c r="N7" s="109" t="s">
        <v>13</v>
      </c>
      <c r="O7" s="104" t="s">
        <v>14</v>
      </c>
      <c r="P7" s="110" t="s">
        <v>13</v>
      </c>
    </row>
    <row r="8" spans="1:16" ht="17.75" customHeight="1" x14ac:dyDescent="0.45">
      <c r="A8" s="92">
        <v>6</v>
      </c>
      <c r="B8" s="99" t="s">
        <v>151</v>
      </c>
      <c r="C8" s="178">
        <v>32005000</v>
      </c>
      <c r="D8" s="178">
        <v>19200000</v>
      </c>
      <c r="E8" s="171">
        <f>D8/405420</f>
        <v>47.358295101376349</v>
      </c>
      <c r="F8" s="178">
        <v>23448000</v>
      </c>
      <c r="G8" s="171">
        <f>F8/405420</f>
        <v>57.836317892555869</v>
      </c>
      <c r="H8" s="185">
        <v>49536</v>
      </c>
      <c r="I8" s="180" t="s">
        <v>12</v>
      </c>
      <c r="J8" s="105">
        <v>39989701</v>
      </c>
      <c r="K8" s="106">
        <f>J8</f>
        <v>39989701</v>
      </c>
      <c r="L8" s="107">
        <f>J8-K8</f>
        <v>0</v>
      </c>
      <c r="M8" s="108" t="s">
        <v>24</v>
      </c>
      <c r="N8" s="109" t="s">
        <v>13</v>
      </c>
      <c r="O8" s="104" t="s">
        <v>14</v>
      </c>
      <c r="P8" s="110" t="s">
        <v>13</v>
      </c>
    </row>
    <row r="9" spans="1:16" ht="17.75" customHeight="1" x14ac:dyDescent="0.45">
      <c r="A9" s="92">
        <v>7</v>
      </c>
      <c r="B9" s="99" t="s">
        <v>153</v>
      </c>
      <c r="C9" s="178">
        <v>36845000</v>
      </c>
      <c r="D9" s="178">
        <v>4930000</v>
      </c>
      <c r="E9" s="171">
        <f t="shared" si="0"/>
        <v>12.160228898426324</v>
      </c>
      <c r="F9" s="178">
        <v>5276950</v>
      </c>
      <c r="G9" s="171">
        <f t="shared" si="1"/>
        <v>13.016008090375413</v>
      </c>
      <c r="H9" s="185">
        <v>46614</v>
      </c>
      <c r="I9" s="180" t="s">
        <v>12</v>
      </c>
      <c r="J9" s="105">
        <v>32686900</v>
      </c>
      <c r="K9" s="106">
        <v>32686900</v>
      </c>
      <c r="L9" s="107">
        <f t="shared" si="2"/>
        <v>0</v>
      </c>
      <c r="M9" s="108" t="s">
        <v>15</v>
      </c>
      <c r="N9" s="109" t="s">
        <v>13</v>
      </c>
      <c r="O9" s="104" t="s">
        <v>14</v>
      </c>
      <c r="P9" s="110" t="s">
        <v>13</v>
      </c>
    </row>
    <row r="10" spans="1:16" ht="17.75" customHeight="1" x14ac:dyDescent="0.45">
      <c r="A10" s="92">
        <v>8</v>
      </c>
      <c r="B10" s="99" t="s">
        <v>152</v>
      </c>
      <c r="C10" s="178">
        <v>47365000</v>
      </c>
      <c r="D10" s="178">
        <v>29715000</v>
      </c>
      <c r="E10" s="171">
        <f t="shared" si="0"/>
        <v>73.294361402989495</v>
      </c>
      <c r="F10" s="178">
        <v>34641450</v>
      </c>
      <c r="G10" s="171">
        <f t="shared" si="1"/>
        <v>85.445833949977796</v>
      </c>
      <c r="H10" s="185">
        <v>48806</v>
      </c>
      <c r="I10" s="180" t="s">
        <v>12</v>
      </c>
      <c r="J10" s="105">
        <v>53591072</v>
      </c>
      <c r="K10" s="106">
        <f>J10</f>
        <v>53591072</v>
      </c>
      <c r="L10" s="107">
        <f t="shared" si="2"/>
        <v>0</v>
      </c>
      <c r="M10" s="108" t="s">
        <v>15</v>
      </c>
      <c r="N10" s="109" t="s">
        <v>13</v>
      </c>
      <c r="O10" s="104" t="s">
        <v>14</v>
      </c>
      <c r="P10" s="110" t="s">
        <v>13</v>
      </c>
    </row>
    <row r="11" spans="1:16" ht="17.75" customHeight="1" x14ac:dyDescent="0.45">
      <c r="A11" s="92">
        <v>9</v>
      </c>
      <c r="B11" s="99" t="s">
        <v>95</v>
      </c>
      <c r="C11" s="178">
        <v>34440000</v>
      </c>
      <c r="D11" s="178">
        <v>22365000</v>
      </c>
      <c r="E11" s="171">
        <f t="shared" si="0"/>
        <v>55.165014059493856</v>
      </c>
      <c r="F11" s="178">
        <v>27060750</v>
      </c>
      <c r="G11" s="171">
        <f t="shared" si="1"/>
        <v>66.747447091904689</v>
      </c>
      <c r="H11" s="185">
        <v>49902</v>
      </c>
      <c r="I11" s="180" t="s">
        <v>12</v>
      </c>
      <c r="J11" s="105">
        <v>35507868</v>
      </c>
      <c r="K11" s="105">
        <v>35507868</v>
      </c>
      <c r="L11" s="107">
        <f t="shared" si="2"/>
        <v>0</v>
      </c>
      <c r="M11" s="108" t="s">
        <v>25</v>
      </c>
      <c r="N11" s="109" t="s">
        <v>13</v>
      </c>
      <c r="O11" s="104" t="s">
        <v>14</v>
      </c>
      <c r="P11" s="110" t="s">
        <v>13</v>
      </c>
    </row>
    <row r="12" spans="1:16" ht="17.75" customHeight="1" x14ac:dyDescent="0.45">
      <c r="A12" s="92">
        <v>10</v>
      </c>
      <c r="B12" s="99" t="s">
        <v>26</v>
      </c>
      <c r="C12" s="178">
        <v>15995000</v>
      </c>
      <c r="D12" s="178">
        <v>10395000</v>
      </c>
      <c r="E12" s="171">
        <f t="shared" si="0"/>
        <v>25.640076957229539</v>
      </c>
      <c r="F12" s="178">
        <v>12535050</v>
      </c>
      <c r="G12" s="171">
        <f t="shared" si="1"/>
        <v>30.918676927630607</v>
      </c>
      <c r="H12" s="185">
        <v>49902</v>
      </c>
      <c r="I12" s="180" t="s">
        <v>12</v>
      </c>
      <c r="J12" s="105">
        <v>16576195</v>
      </c>
      <c r="K12" s="105">
        <v>16576195</v>
      </c>
      <c r="L12" s="107">
        <f t="shared" si="2"/>
        <v>0</v>
      </c>
      <c r="M12" s="108" t="s">
        <v>27</v>
      </c>
      <c r="N12" s="109" t="s">
        <v>13</v>
      </c>
      <c r="O12" s="104" t="s">
        <v>14</v>
      </c>
      <c r="P12" s="110" t="s">
        <v>13</v>
      </c>
    </row>
    <row r="13" spans="1:16" ht="17.75" customHeight="1" x14ac:dyDescent="0.45">
      <c r="A13" s="92">
        <v>11</v>
      </c>
      <c r="B13" s="99" t="s">
        <v>28</v>
      </c>
      <c r="C13" s="178">
        <v>14150000</v>
      </c>
      <c r="D13" s="178">
        <v>4245000</v>
      </c>
      <c r="E13" s="171">
        <f t="shared" si="0"/>
        <v>10.470623057569927</v>
      </c>
      <c r="F13" s="178">
        <v>4436734</v>
      </c>
      <c r="G13" s="171">
        <f t="shared" si="1"/>
        <v>10.943549898870307</v>
      </c>
      <c r="H13" s="185">
        <v>46249</v>
      </c>
      <c r="I13" s="180" t="s">
        <v>12</v>
      </c>
      <c r="J13" s="105">
        <v>14129742</v>
      </c>
      <c r="K13" s="105">
        <v>14129742</v>
      </c>
      <c r="L13" s="107">
        <f>J13-K13</f>
        <v>0</v>
      </c>
      <c r="M13" s="108" t="s">
        <v>29</v>
      </c>
      <c r="N13" s="109" t="s">
        <v>13</v>
      </c>
      <c r="O13" s="104" t="s">
        <v>14</v>
      </c>
      <c r="P13" s="110" t="s">
        <v>13</v>
      </c>
    </row>
    <row r="14" spans="1:16" ht="17.75" customHeight="1" x14ac:dyDescent="0.45">
      <c r="A14" s="92">
        <v>12</v>
      </c>
      <c r="B14" s="99" t="s">
        <v>30</v>
      </c>
      <c r="C14" s="178">
        <v>58440000</v>
      </c>
      <c r="D14" s="178">
        <v>40890000</v>
      </c>
      <c r="E14" s="171">
        <f t="shared" si="0"/>
        <v>100.85836909871244</v>
      </c>
      <c r="F14" s="178">
        <v>51176450</v>
      </c>
      <c r="G14" s="171">
        <f t="shared" si="1"/>
        <v>126.23069902816832</v>
      </c>
      <c r="H14" s="185">
        <v>50267</v>
      </c>
      <c r="I14" s="180" t="s">
        <v>12</v>
      </c>
      <c r="J14" s="105">
        <v>62597926</v>
      </c>
      <c r="K14" s="105">
        <v>62597926</v>
      </c>
      <c r="L14" s="107">
        <f t="shared" si="2"/>
        <v>0</v>
      </c>
      <c r="M14" s="108" t="s">
        <v>25</v>
      </c>
      <c r="N14" s="109" t="s">
        <v>13</v>
      </c>
      <c r="O14" s="104" t="s">
        <v>14</v>
      </c>
      <c r="P14" s="110" t="s">
        <v>13</v>
      </c>
    </row>
    <row r="15" spans="1:16" ht="17.75" customHeight="1" x14ac:dyDescent="0.45">
      <c r="A15" s="92">
        <v>13</v>
      </c>
      <c r="B15" s="99" t="s">
        <v>31</v>
      </c>
      <c r="C15" s="178">
        <v>6110000</v>
      </c>
      <c r="D15" s="178">
        <v>2440000</v>
      </c>
      <c r="E15" s="171">
        <f t="shared" si="0"/>
        <v>6.0184500024665777</v>
      </c>
      <c r="F15" s="178">
        <v>2650450</v>
      </c>
      <c r="G15" s="171">
        <f t="shared" si="1"/>
        <v>6.53754131517932</v>
      </c>
      <c r="H15" s="185">
        <v>46614</v>
      </c>
      <c r="I15" s="180" t="s">
        <v>12</v>
      </c>
      <c r="J15" s="105">
        <v>6395949</v>
      </c>
      <c r="K15" s="105">
        <v>6395949</v>
      </c>
      <c r="L15" s="107">
        <f t="shared" si="2"/>
        <v>0</v>
      </c>
      <c r="M15" s="108" t="s">
        <v>32</v>
      </c>
      <c r="N15" s="109" t="s">
        <v>13</v>
      </c>
      <c r="O15" s="104" t="s">
        <v>14</v>
      </c>
      <c r="P15" s="110" t="s">
        <v>13</v>
      </c>
    </row>
    <row r="16" spans="1:16" ht="17.75" customHeight="1" x14ac:dyDescent="0.45">
      <c r="A16" s="92">
        <v>14</v>
      </c>
      <c r="B16" s="99" t="s">
        <v>33</v>
      </c>
      <c r="C16" s="179">
        <v>18240000</v>
      </c>
      <c r="D16" s="179">
        <v>10380000</v>
      </c>
      <c r="E16" s="171">
        <f t="shared" si="0"/>
        <v>25.603078289181589</v>
      </c>
      <c r="F16" s="179">
        <v>11650000</v>
      </c>
      <c r="G16" s="171">
        <f t="shared" si="1"/>
        <v>28.735632183908045</v>
      </c>
      <c r="H16" s="183">
        <v>46614</v>
      </c>
      <c r="I16" s="181" t="s">
        <v>12</v>
      </c>
      <c r="J16" s="106">
        <v>21505794</v>
      </c>
      <c r="K16" s="105">
        <f>J16</f>
        <v>21505794</v>
      </c>
      <c r="L16" s="107">
        <f t="shared" si="2"/>
        <v>0</v>
      </c>
      <c r="M16" s="117" t="s">
        <v>15</v>
      </c>
      <c r="N16" s="118" t="s">
        <v>13</v>
      </c>
      <c r="O16" s="116" t="s">
        <v>14</v>
      </c>
      <c r="P16" s="119" t="s">
        <v>13</v>
      </c>
    </row>
    <row r="17" spans="1:19" ht="17.75" customHeight="1" x14ac:dyDescent="0.45">
      <c r="A17" s="92">
        <v>15</v>
      </c>
      <c r="B17" s="99" t="s">
        <v>34</v>
      </c>
      <c r="C17" s="179">
        <v>5060000</v>
      </c>
      <c r="D17" s="179">
        <v>2525000</v>
      </c>
      <c r="E17" s="171">
        <f t="shared" si="0"/>
        <v>6.2281091214049624</v>
      </c>
      <c r="F17" s="179">
        <v>2807801</v>
      </c>
      <c r="G17" s="171">
        <f t="shared" si="1"/>
        <v>6.9256598095801882</v>
      </c>
      <c r="H17" s="183">
        <v>46980</v>
      </c>
      <c r="I17" s="181" t="s">
        <v>12</v>
      </c>
      <c r="J17" s="106">
        <v>5175000</v>
      </c>
      <c r="K17" s="105">
        <v>5175000</v>
      </c>
      <c r="L17" s="107">
        <f t="shared" si="2"/>
        <v>0</v>
      </c>
      <c r="M17" s="117" t="s">
        <v>35</v>
      </c>
      <c r="N17" s="118" t="s">
        <v>13</v>
      </c>
      <c r="O17" s="116" t="s">
        <v>14</v>
      </c>
      <c r="P17" s="119" t="s">
        <v>13</v>
      </c>
    </row>
    <row r="18" spans="1:19" ht="17.75" customHeight="1" x14ac:dyDescent="0.45">
      <c r="A18" s="92">
        <v>16</v>
      </c>
      <c r="B18" s="99" t="s">
        <v>36</v>
      </c>
      <c r="C18" s="179">
        <v>54200000</v>
      </c>
      <c r="D18" s="179">
        <v>40650000</v>
      </c>
      <c r="E18" s="171">
        <f t="shared" si="0"/>
        <v>100.26639040994525</v>
      </c>
      <c r="F18" s="179">
        <v>51723060</v>
      </c>
      <c r="G18" s="171">
        <f t="shared" si="1"/>
        <v>127.57895515761433</v>
      </c>
      <c r="H18" s="183">
        <v>50632</v>
      </c>
      <c r="I18" s="181" t="s">
        <v>12</v>
      </c>
      <c r="J18" s="106">
        <v>56578000</v>
      </c>
      <c r="K18" s="105">
        <v>56578000</v>
      </c>
      <c r="L18" s="107">
        <f t="shared" si="2"/>
        <v>0</v>
      </c>
      <c r="M18" s="108" t="s">
        <v>25</v>
      </c>
      <c r="N18" s="118" t="s">
        <v>13</v>
      </c>
      <c r="O18" s="116" t="s">
        <v>14</v>
      </c>
      <c r="P18" s="119" t="s">
        <v>13</v>
      </c>
    </row>
    <row r="19" spans="1:19" ht="17.75" customHeight="1" x14ac:dyDescent="0.45">
      <c r="A19" s="92">
        <v>17</v>
      </c>
      <c r="B19" s="99" t="s">
        <v>37</v>
      </c>
      <c r="C19" s="179">
        <v>5370000</v>
      </c>
      <c r="D19" s="179">
        <v>3210000</v>
      </c>
      <c r="E19" s="171">
        <f t="shared" si="0"/>
        <v>7.9177149622613587</v>
      </c>
      <c r="F19" s="179">
        <v>3691500</v>
      </c>
      <c r="G19" s="171">
        <f t="shared" si="1"/>
        <v>9.1053722066005616</v>
      </c>
      <c r="H19" s="183">
        <v>47345</v>
      </c>
      <c r="I19" s="181" t="s">
        <v>12</v>
      </c>
      <c r="J19" s="106">
        <v>5932336</v>
      </c>
      <c r="K19" s="105">
        <v>5932336</v>
      </c>
      <c r="L19" s="107">
        <f t="shared" si="2"/>
        <v>0</v>
      </c>
      <c r="M19" s="117" t="s">
        <v>38</v>
      </c>
      <c r="N19" s="118" t="s">
        <v>13</v>
      </c>
      <c r="O19" s="116" t="s">
        <v>14</v>
      </c>
      <c r="P19" s="119" t="s">
        <v>13</v>
      </c>
    </row>
    <row r="20" spans="1:19" ht="17.75" customHeight="1" x14ac:dyDescent="0.45">
      <c r="A20" s="92">
        <v>18</v>
      </c>
      <c r="B20" s="99" t="s">
        <v>39</v>
      </c>
      <c r="C20" s="179">
        <v>55870000</v>
      </c>
      <c r="D20" s="179">
        <v>44690000</v>
      </c>
      <c r="E20" s="171">
        <f t="shared" si="0"/>
        <v>110.23136500419318</v>
      </c>
      <c r="F20" s="179">
        <v>57674600</v>
      </c>
      <c r="G20" s="171">
        <f t="shared" si="1"/>
        <v>142.25889201322084</v>
      </c>
      <c r="H20" s="183">
        <v>50997</v>
      </c>
      <c r="I20" s="181" t="s">
        <v>12</v>
      </c>
      <c r="J20" s="106">
        <v>55450000</v>
      </c>
      <c r="K20" s="105">
        <f>J20</f>
        <v>55450000</v>
      </c>
      <c r="L20" s="107">
        <f t="shared" si="2"/>
        <v>0</v>
      </c>
      <c r="M20" s="117" t="s">
        <v>40</v>
      </c>
      <c r="N20" s="118" t="s">
        <v>13</v>
      </c>
      <c r="O20" s="116" t="s">
        <v>14</v>
      </c>
      <c r="P20" s="119" t="s">
        <v>13</v>
      </c>
      <c r="S20" s="120"/>
    </row>
    <row r="21" spans="1:19" ht="17.75" customHeight="1" x14ac:dyDescent="0.45">
      <c r="A21" s="92">
        <v>19</v>
      </c>
      <c r="B21" s="99" t="s">
        <v>43</v>
      </c>
      <c r="C21" s="179">
        <v>8720000</v>
      </c>
      <c r="D21" s="179">
        <v>3415000</v>
      </c>
      <c r="E21" s="171">
        <f t="shared" si="0"/>
        <v>8.4233634255833465</v>
      </c>
      <c r="F21" s="179">
        <v>4070450</v>
      </c>
      <c r="G21" s="171">
        <f t="shared" si="1"/>
        <v>10.040081890385279</v>
      </c>
      <c r="H21" s="183">
        <v>47710</v>
      </c>
      <c r="I21" s="181" t="s">
        <v>12</v>
      </c>
      <c r="J21" s="106">
        <v>47377000</v>
      </c>
      <c r="K21" s="106">
        <f>J21</f>
        <v>47377000</v>
      </c>
      <c r="L21" s="107">
        <f t="shared" si="2"/>
        <v>0</v>
      </c>
      <c r="M21" s="117" t="s">
        <v>42</v>
      </c>
      <c r="N21" s="118" t="s">
        <v>13</v>
      </c>
      <c r="O21" s="116" t="s">
        <v>14</v>
      </c>
      <c r="P21" s="119" t="s">
        <v>13</v>
      </c>
    </row>
    <row r="22" spans="1:19" ht="17.75" customHeight="1" x14ac:dyDescent="0.45">
      <c r="A22" s="92">
        <v>20</v>
      </c>
      <c r="B22" s="99" t="s">
        <v>44</v>
      </c>
      <c r="C22" s="179">
        <v>9205000</v>
      </c>
      <c r="D22" s="179">
        <v>5695000</v>
      </c>
      <c r="E22" s="171">
        <f t="shared" si="0"/>
        <v>14.047160968871788</v>
      </c>
      <c r="F22" s="179">
        <v>6538300</v>
      </c>
      <c r="G22" s="171">
        <f t="shared" si="1"/>
        <v>16.127226086527553</v>
      </c>
      <c r="H22" s="183">
        <v>47710</v>
      </c>
      <c r="I22" s="181" t="s">
        <v>12</v>
      </c>
      <c r="J22" s="106">
        <v>9759178.0500000007</v>
      </c>
      <c r="K22" s="106">
        <f>J22</f>
        <v>9759178.0500000007</v>
      </c>
      <c r="L22" s="107">
        <f>J22-K22</f>
        <v>0</v>
      </c>
      <c r="M22" s="117" t="s">
        <v>15</v>
      </c>
      <c r="N22" s="118" t="s">
        <v>13</v>
      </c>
      <c r="O22" s="116" t="s">
        <v>14</v>
      </c>
      <c r="P22" s="119" t="s">
        <v>13</v>
      </c>
    </row>
    <row r="23" spans="1:19" ht="17.75" customHeight="1" x14ac:dyDescent="0.45">
      <c r="A23" s="92">
        <v>21</v>
      </c>
      <c r="B23" s="99" t="s">
        <v>41</v>
      </c>
      <c r="C23" s="179">
        <v>39625000</v>
      </c>
      <c r="D23" s="179">
        <v>35445000</v>
      </c>
      <c r="E23" s="171">
        <f t="shared" si="0"/>
        <v>87.427852597306497</v>
      </c>
      <c r="F23" s="179">
        <v>46224450</v>
      </c>
      <c r="G23" s="171">
        <f t="shared" si="1"/>
        <v>114.016205416605</v>
      </c>
      <c r="H23" s="183">
        <v>51363</v>
      </c>
      <c r="I23" s="181" t="s">
        <v>12</v>
      </c>
      <c r="J23" s="106">
        <v>10320000</v>
      </c>
      <c r="K23" s="106">
        <v>10320000</v>
      </c>
      <c r="L23" s="107">
        <f t="shared" si="2"/>
        <v>0</v>
      </c>
      <c r="M23" s="117" t="s">
        <v>139</v>
      </c>
      <c r="N23" s="118" t="s">
        <v>13</v>
      </c>
      <c r="O23" s="116" t="s">
        <v>14</v>
      </c>
      <c r="P23" s="119" t="s">
        <v>13</v>
      </c>
    </row>
    <row r="24" spans="1:19" ht="17.75" customHeight="1" x14ac:dyDescent="0.45">
      <c r="A24" s="92">
        <v>22</v>
      </c>
      <c r="B24" s="99" t="s">
        <v>96</v>
      </c>
      <c r="C24" s="179">
        <v>174665000</v>
      </c>
      <c r="D24" s="179">
        <v>148065000</v>
      </c>
      <c r="E24" s="171">
        <f t="shared" si="0"/>
        <v>365.21385230131716</v>
      </c>
      <c r="F24" s="179">
        <v>170307484.59999999</v>
      </c>
      <c r="G24" s="171">
        <f t="shared" si="1"/>
        <v>420.07667258645353</v>
      </c>
      <c r="H24" s="183">
        <v>50632</v>
      </c>
      <c r="I24" s="181" t="s">
        <v>12</v>
      </c>
      <c r="J24" s="106">
        <v>173990257.38999999</v>
      </c>
      <c r="K24" s="106">
        <v>173990257.38999999</v>
      </c>
      <c r="L24" s="107">
        <f t="shared" si="2"/>
        <v>0</v>
      </c>
      <c r="M24" s="117" t="s">
        <v>46</v>
      </c>
      <c r="N24" s="118" t="s">
        <v>13</v>
      </c>
      <c r="O24" s="116" t="s">
        <v>14</v>
      </c>
      <c r="P24" s="119" t="s">
        <v>13</v>
      </c>
    </row>
    <row r="25" spans="1:19" ht="17.75" customHeight="1" x14ac:dyDescent="0.45">
      <c r="A25" s="92">
        <v>23</v>
      </c>
      <c r="B25" s="121" t="s">
        <v>97</v>
      </c>
      <c r="C25" s="177">
        <v>31820000</v>
      </c>
      <c r="D25" s="179">
        <v>28630000</v>
      </c>
      <c r="E25" s="171">
        <f t="shared" si="0"/>
        <v>70.618124414187761</v>
      </c>
      <c r="F25" s="179">
        <f>'[11]Total Debt'!$J$26+'[11]Total Debt'!$K$26</f>
        <v>36803350</v>
      </c>
      <c r="G25" s="171">
        <f t="shared" si="1"/>
        <v>90.778328646835377</v>
      </c>
      <c r="H25" s="183">
        <v>51728</v>
      </c>
      <c r="I25" s="181" t="s">
        <v>12</v>
      </c>
      <c r="J25" s="106">
        <v>36670000</v>
      </c>
      <c r="K25" s="106">
        <v>4118454.89</v>
      </c>
      <c r="L25" s="107">
        <f t="shared" si="2"/>
        <v>32551545.109999999</v>
      </c>
      <c r="M25" s="117" t="s">
        <v>106</v>
      </c>
      <c r="N25" s="118" t="s">
        <v>13</v>
      </c>
      <c r="O25" s="116" t="s">
        <v>14</v>
      </c>
      <c r="P25" s="119" t="s">
        <v>13</v>
      </c>
    </row>
    <row r="26" spans="1:19" ht="17.75" customHeight="1" x14ac:dyDescent="0.45">
      <c r="A26" s="92">
        <v>24</v>
      </c>
      <c r="B26" s="121" t="s">
        <v>98</v>
      </c>
      <c r="C26" s="177">
        <v>8325000</v>
      </c>
      <c r="D26" s="179">
        <v>6550000</v>
      </c>
      <c r="E26" s="171">
        <f t="shared" si="0"/>
        <v>16.156085047604954</v>
      </c>
      <c r="F26" s="179">
        <f>'[11]Total Debt'!$H$26+'[11]Total Debt'!$I$26</f>
        <v>7959650</v>
      </c>
      <c r="G26" s="171">
        <f t="shared" si="1"/>
        <v>19.633096541857828</v>
      </c>
      <c r="H26" s="183">
        <v>48075</v>
      </c>
      <c r="I26" s="181" t="s">
        <v>12</v>
      </c>
      <c r="J26" s="106">
        <v>10097454.4</v>
      </c>
      <c r="K26" s="106">
        <f>J26</f>
        <v>10097454.4</v>
      </c>
      <c r="L26" s="107">
        <f t="shared" si="2"/>
        <v>0</v>
      </c>
      <c r="M26" s="117" t="s">
        <v>15</v>
      </c>
      <c r="N26" s="118" t="s">
        <v>13</v>
      </c>
      <c r="O26" s="116" t="s">
        <v>14</v>
      </c>
      <c r="P26" s="119" t="s">
        <v>13</v>
      </c>
    </row>
    <row r="27" spans="1:19" s="127" customFormat="1" ht="17.75" customHeight="1" x14ac:dyDescent="0.4">
      <c r="A27" s="92">
        <v>25</v>
      </c>
      <c r="B27" s="121" t="s">
        <v>109</v>
      </c>
      <c r="C27" s="177">
        <v>83240000</v>
      </c>
      <c r="D27" s="179">
        <v>79075000</v>
      </c>
      <c r="E27" s="171">
        <f t="shared" si="0"/>
        <v>195.04464505944452</v>
      </c>
      <c r="F27" s="179">
        <f>'[11]Total Debt'!$F$26+'[11]Total Debt'!$G$26</f>
        <v>113942800</v>
      </c>
      <c r="G27" s="171">
        <f t="shared" si="1"/>
        <v>281.0487889102659</v>
      </c>
      <c r="H27" s="184">
        <v>52093</v>
      </c>
      <c r="I27" s="182" t="s">
        <v>12</v>
      </c>
      <c r="J27" s="124">
        <v>87904000</v>
      </c>
      <c r="K27" s="106">
        <f>59741001-K29</f>
        <v>43332091.539999999</v>
      </c>
      <c r="L27" s="125">
        <f>J27-K27</f>
        <v>44571908.460000001</v>
      </c>
      <c r="M27" s="117" t="s">
        <v>118</v>
      </c>
      <c r="N27" s="118" t="s">
        <v>13</v>
      </c>
      <c r="O27" s="118" t="s">
        <v>14</v>
      </c>
      <c r="P27" s="126" t="s">
        <v>13</v>
      </c>
    </row>
    <row r="28" spans="1:19" ht="17.75" customHeight="1" x14ac:dyDescent="0.45">
      <c r="A28" s="92">
        <v>26</v>
      </c>
      <c r="B28" s="121" t="s">
        <v>144</v>
      </c>
      <c r="C28" s="177">
        <v>59960000</v>
      </c>
      <c r="D28" s="177">
        <v>59960000</v>
      </c>
      <c r="E28" s="171">
        <f t="shared" si="0"/>
        <v>147.89600907700657</v>
      </c>
      <c r="F28" s="179">
        <f>'[11]Total Debt'!$B$26+'[11]Total Debt'!$C$26</f>
        <v>90520114.439999998</v>
      </c>
      <c r="G28" s="171">
        <f t="shared" si="1"/>
        <v>223.27491105520201</v>
      </c>
      <c r="H28" s="184">
        <v>52093</v>
      </c>
      <c r="I28" s="181" t="s">
        <v>12</v>
      </c>
      <c r="J28" s="124">
        <v>66370000</v>
      </c>
      <c r="K28" s="124">
        <v>0</v>
      </c>
      <c r="L28" s="139">
        <f t="shared" ref="L28:L29" si="3">J28-K28</f>
        <v>66370000</v>
      </c>
      <c r="M28" s="117" t="s">
        <v>106</v>
      </c>
      <c r="N28" s="118" t="s">
        <v>13</v>
      </c>
      <c r="O28" s="116" t="s">
        <v>14</v>
      </c>
      <c r="P28" s="119" t="s">
        <v>13</v>
      </c>
    </row>
    <row r="29" spans="1:19" ht="15.4" x14ac:dyDescent="0.45">
      <c r="A29" s="92">
        <v>27</v>
      </c>
      <c r="B29" s="121" t="s">
        <v>145</v>
      </c>
      <c r="C29" s="177">
        <v>14715000</v>
      </c>
      <c r="D29" s="177">
        <v>14715000</v>
      </c>
      <c r="E29" s="171">
        <f t="shared" si="0"/>
        <v>36.295693355039219</v>
      </c>
      <c r="F29" s="179">
        <f>'[11]Total Debt'!$D$26+'[11]Total Debt'!$E$26</f>
        <v>19447333.469999999</v>
      </c>
      <c r="G29" s="171">
        <f t="shared" si="1"/>
        <v>47.968362364954857</v>
      </c>
      <c r="H29" s="184">
        <v>48806</v>
      </c>
      <c r="I29" s="182" t="s">
        <v>12</v>
      </c>
      <c r="J29" s="124">
        <v>16408909.460000001</v>
      </c>
      <c r="K29" s="124">
        <v>16408909.460000001</v>
      </c>
      <c r="L29" s="189">
        <f t="shared" si="3"/>
        <v>0</v>
      </c>
      <c r="M29" s="117" t="s">
        <v>15</v>
      </c>
      <c r="N29" s="118" t="s">
        <v>13</v>
      </c>
      <c r="O29" s="118" t="s">
        <v>14</v>
      </c>
      <c r="P29" s="126" t="s">
        <v>13</v>
      </c>
    </row>
    <row r="30" spans="1:19" ht="17.75" customHeight="1" x14ac:dyDescent="0.45">
      <c r="A30" s="92"/>
      <c r="B30" s="187" t="s">
        <v>47</v>
      </c>
      <c r="C30" s="129">
        <f>SUM(C3:C29)</f>
        <v>920950000</v>
      </c>
      <c r="D30" s="129">
        <f>SUM(D3:D29)</f>
        <v>649845000</v>
      </c>
      <c r="E30" s="130">
        <f>SUM(E3:E29)</f>
        <v>1602.8932958413498</v>
      </c>
      <c r="F30" s="129">
        <f>SUM(F3:F29)</f>
        <v>822807777.50999999</v>
      </c>
      <c r="G30" s="131">
        <f>SUM(G3:G28)</f>
        <v>1981.5510927926596</v>
      </c>
      <c r="H30" s="132"/>
      <c r="I30" s="133"/>
      <c r="J30" s="134">
        <f>SUM(J3:J29)</f>
        <v>975954203.29999995</v>
      </c>
      <c r="K30" s="134">
        <f t="shared" ref="K30:L30" si="4">SUM(K3:K29)</f>
        <v>832460749.7299999</v>
      </c>
      <c r="L30" s="134">
        <f t="shared" si="4"/>
        <v>143493453.56999999</v>
      </c>
      <c r="M30" s="135"/>
      <c r="N30" s="133"/>
      <c r="O30" s="133"/>
      <c r="P30" s="136"/>
    </row>
    <row r="31" spans="1:19" ht="17.75" customHeight="1" x14ac:dyDescent="0.45">
      <c r="A31" s="92">
        <v>28</v>
      </c>
      <c r="B31" s="137" t="s">
        <v>48</v>
      </c>
      <c r="C31" s="177">
        <v>13885000</v>
      </c>
      <c r="D31" s="177">
        <v>4855000</v>
      </c>
      <c r="E31" s="171">
        <f t="shared" si="0"/>
        <v>11.975235558186572</v>
      </c>
      <c r="F31" s="177">
        <v>5158320</v>
      </c>
      <c r="G31" s="171">
        <f>F31/405420</f>
        <v>12.723397957673523</v>
      </c>
      <c r="H31" s="173">
        <v>47635</v>
      </c>
      <c r="I31" s="174" t="s">
        <v>49</v>
      </c>
      <c r="J31" s="139">
        <v>13885000</v>
      </c>
      <c r="K31" s="140">
        <f t="shared" ref="K31:K38" si="5">J31</f>
        <v>13885000</v>
      </c>
      <c r="L31" s="139">
        <f>J31-K31</f>
        <v>0</v>
      </c>
      <c r="M31" s="141" t="s">
        <v>50</v>
      </c>
      <c r="N31" s="138" t="s">
        <v>13</v>
      </c>
      <c r="O31" s="138" t="s">
        <v>14</v>
      </c>
      <c r="P31" s="142" t="s">
        <v>13</v>
      </c>
    </row>
    <row r="32" spans="1:19" ht="17.75" customHeight="1" x14ac:dyDescent="0.45">
      <c r="A32" s="92">
        <v>29</v>
      </c>
      <c r="B32" s="137" t="s">
        <v>51</v>
      </c>
      <c r="C32" s="177">
        <v>16640000</v>
      </c>
      <c r="D32" s="177">
        <v>4580000</v>
      </c>
      <c r="E32" s="171">
        <f t="shared" si="0"/>
        <v>11.29692664397415</v>
      </c>
      <c r="F32" s="177">
        <f>'[12]Full Debt'!$AV$28+'[12]Full Debt'!$AW$28</f>
        <v>5065570</v>
      </c>
      <c r="G32" s="171">
        <f t="shared" ref="G32:G70" si="6">F32/405420</f>
        <v>12.494622860243698</v>
      </c>
      <c r="H32" s="173">
        <v>47270</v>
      </c>
      <c r="I32" s="174" t="s">
        <v>49</v>
      </c>
      <c r="J32" s="139">
        <v>16986112</v>
      </c>
      <c r="K32" s="139">
        <f t="shared" si="5"/>
        <v>16986112</v>
      </c>
      <c r="L32" s="139">
        <f t="shared" ref="L32:L63" si="7">J32-K32</f>
        <v>0</v>
      </c>
      <c r="M32" s="141" t="s">
        <v>50</v>
      </c>
      <c r="N32" s="138" t="s">
        <v>13</v>
      </c>
      <c r="O32" s="138" t="s">
        <v>14</v>
      </c>
      <c r="P32" s="142" t="s">
        <v>13</v>
      </c>
    </row>
    <row r="33" spans="1:16" ht="17.75" customHeight="1" x14ac:dyDescent="0.45">
      <c r="A33" s="92">
        <v>30</v>
      </c>
      <c r="B33" s="137" t="s">
        <v>52</v>
      </c>
      <c r="C33" s="177">
        <v>8930000</v>
      </c>
      <c r="D33" s="177">
        <v>890000</v>
      </c>
      <c r="E33" s="171">
        <f t="shared" si="0"/>
        <v>2.1952543041783827</v>
      </c>
      <c r="F33" s="177">
        <f>'[12]Full Debt'!$AR$28+'[12]Full Debt'!$AS$28</f>
        <v>943400</v>
      </c>
      <c r="G33" s="171">
        <f t="shared" si="6"/>
        <v>2.326969562429086</v>
      </c>
      <c r="H33" s="173">
        <v>45809</v>
      </c>
      <c r="I33" s="174" t="s">
        <v>49</v>
      </c>
      <c r="J33" s="139">
        <v>9115003</v>
      </c>
      <c r="K33" s="139">
        <f t="shared" si="5"/>
        <v>9115003</v>
      </c>
      <c r="L33" s="139">
        <f t="shared" si="7"/>
        <v>0</v>
      </c>
      <c r="M33" s="141" t="s">
        <v>50</v>
      </c>
      <c r="N33" s="138" t="s">
        <v>13</v>
      </c>
      <c r="O33" s="138" t="s">
        <v>14</v>
      </c>
      <c r="P33" s="142" t="s">
        <v>13</v>
      </c>
    </row>
    <row r="34" spans="1:16" ht="17.75" customHeight="1" x14ac:dyDescent="0.45">
      <c r="A34" s="92">
        <v>31</v>
      </c>
      <c r="B34" s="137" t="s">
        <v>54</v>
      </c>
      <c r="C34" s="177">
        <v>3430000</v>
      </c>
      <c r="D34" s="177">
        <v>1870000</v>
      </c>
      <c r="E34" s="171">
        <f t="shared" si="0"/>
        <v>4.6125006166444678</v>
      </c>
      <c r="F34" s="177">
        <f>'[12]Full Debt'!$AP$28+'[12]Full Debt'!$AQ$28</f>
        <v>2061794</v>
      </c>
      <c r="G34" s="171">
        <f t="shared" si="6"/>
        <v>5.0855754526170394</v>
      </c>
      <c r="H34" s="173">
        <v>49096</v>
      </c>
      <c r="I34" s="174" t="s">
        <v>49</v>
      </c>
      <c r="J34" s="139">
        <v>3430000</v>
      </c>
      <c r="K34" s="140">
        <f t="shared" si="5"/>
        <v>3430000</v>
      </c>
      <c r="L34" s="139">
        <f t="shared" si="7"/>
        <v>0</v>
      </c>
      <c r="M34" s="141" t="s">
        <v>50</v>
      </c>
      <c r="N34" s="138" t="s">
        <v>13</v>
      </c>
      <c r="O34" s="138" t="s">
        <v>14</v>
      </c>
      <c r="P34" s="142" t="s">
        <v>13</v>
      </c>
    </row>
    <row r="35" spans="1:16" ht="17.75" customHeight="1" x14ac:dyDescent="0.45">
      <c r="A35" s="92">
        <v>32</v>
      </c>
      <c r="B35" s="137" t="s">
        <v>55</v>
      </c>
      <c r="C35" s="177">
        <v>13325000</v>
      </c>
      <c r="D35" s="177">
        <v>7315000</v>
      </c>
      <c r="E35" s="171">
        <f t="shared" si="0"/>
        <v>18.043017118050418</v>
      </c>
      <c r="F35" s="177">
        <f>'[12]Full Debt'!$AL$28+'[12]Full Debt'!$AM$28</f>
        <v>8802937.5</v>
      </c>
      <c r="G35" s="171">
        <f t="shared" si="6"/>
        <v>21.713130827290218</v>
      </c>
      <c r="H35" s="173">
        <v>49096</v>
      </c>
      <c r="I35" s="174" t="s">
        <v>49</v>
      </c>
      <c r="J35" s="139">
        <v>13364591</v>
      </c>
      <c r="K35" s="140">
        <f t="shared" si="5"/>
        <v>13364591</v>
      </c>
      <c r="L35" s="139">
        <f t="shared" si="7"/>
        <v>0</v>
      </c>
      <c r="M35" s="141" t="s">
        <v>50</v>
      </c>
      <c r="N35" s="138" t="s">
        <v>13</v>
      </c>
      <c r="O35" s="138" t="s">
        <v>14</v>
      </c>
      <c r="P35" s="142" t="s">
        <v>13</v>
      </c>
    </row>
    <row r="36" spans="1:16" ht="17.75" customHeight="1" x14ac:dyDescent="0.45">
      <c r="A36" s="92">
        <v>33</v>
      </c>
      <c r="B36" s="137" t="s">
        <v>56</v>
      </c>
      <c r="C36" s="177">
        <v>7975000</v>
      </c>
      <c r="D36" s="177">
        <v>830000</v>
      </c>
      <c r="E36" s="171">
        <f t="shared" si="0"/>
        <v>2.0472596319865817</v>
      </c>
      <c r="F36" s="177">
        <f>'[12]Full Debt'!$AN$28+'[12]Full Debt'!$AO$28</f>
        <v>854900</v>
      </c>
      <c r="G36" s="171">
        <f t="shared" si="6"/>
        <v>2.1086774209461794</v>
      </c>
      <c r="H36" s="173">
        <v>45444</v>
      </c>
      <c r="I36" s="174" t="s">
        <v>49</v>
      </c>
      <c r="J36" s="139">
        <v>8295595</v>
      </c>
      <c r="K36" s="140">
        <f t="shared" si="5"/>
        <v>8295595</v>
      </c>
      <c r="L36" s="139">
        <f t="shared" si="7"/>
        <v>0</v>
      </c>
      <c r="M36" s="141" t="s">
        <v>50</v>
      </c>
      <c r="N36" s="138" t="s">
        <v>13</v>
      </c>
      <c r="O36" s="138" t="s">
        <v>14</v>
      </c>
      <c r="P36" s="142" t="s">
        <v>13</v>
      </c>
    </row>
    <row r="37" spans="1:16" ht="17.75" customHeight="1" x14ac:dyDescent="0.45">
      <c r="A37" s="92">
        <v>34</v>
      </c>
      <c r="B37" s="137" t="s">
        <v>57</v>
      </c>
      <c r="C37" s="177">
        <v>18240000</v>
      </c>
      <c r="D37" s="177">
        <v>10920000</v>
      </c>
      <c r="E37" s="171">
        <f t="shared" si="0"/>
        <v>26.935030338907801</v>
      </c>
      <c r="F37" s="177">
        <f>'[12]Full Debt'!$AH$28+'[12]Full Debt'!$AI$28</f>
        <v>13367900.5</v>
      </c>
      <c r="G37" s="171">
        <f t="shared" si="6"/>
        <v>32.972967539835231</v>
      </c>
      <c r="H37" s="173">
        <v>49461</v>
      </c>
      <c r="I37" s="174" t="s">
        <v>49</v>
      </c>
      <c r="J37" s="139">
        <v>18559200</v>
      </c>
      <c r="K37" s="140">
        <f t="shared" si="5"/>
        <v>18559200</v>
      </c>
      <c r="L37" s="139">
        <f t="shared" si="7"/>
        <v>0</v>
      </c>
      <c r="M37" s="141" t="s">
        <v>50</v>
      </c>
      <c r="N37" s="138" t="s">
        <v>13</v>
      </c>
      <c r="O37" s="138" t="s">
        <v>14</v>
      </c>
      <c r="P37" s="142" t="s">
        <v>13</v>
      </c>
    </row>
    <row r="38" spans="1:16" ht="17.75" customHeight="1" x14ac:dyDescent="0.45">
      <c r="A38" s="92">
        <v>35</v>
      </c>
      <c r="B38" s="137" t="s">
        <v>58</v>
      </c>
      <c r="C38" s="177">
        <v>11910000</v>
      </c>
      <c r="D38" s="177">
        <v>4700000</v>
      </c>
      <c r="E38" s="171">
        <f t="shared" si="0"/>
        <v>11.592915988357753</v>
      </c>
      <c r="F38" s="177">
        <f>'[12]Full Debt'!$AJ$28+'[12]Full Debt'!$AK$28</f>
        <v>5122000</v>
      </c>
      <c r="G38" s="171">
        <f t="shared" si="6"/>
        <v>12.633811849440086</v>
      </c>
      <c r="H38" s="173">
        <v>46539</v>
      </c>
      <c r="I38" s="174" t="s">
        <v>49</v>
      </c>
      <c r="J38" s="139">
        <v>12777048</v>
      </c>
      <c r="K38" s="140">
        <f t="shared" si="5"/>
        <v>12777048</v>
      </c>
      <c r="L38" s="139">
        <f t="shared" si="7"/>
        <v>0</v>
      </c>
      <c r="M38" s="141" t="s">
        <v>50</v>
      </c>
      <c r="N38" s="138" t="s">
        <v>13</v>
      </c>
      <c r="O38" s="138" t="s">
        <v>14</v>
      </c>
      <c r="P38" s="142" t="s">
        <v>13</v>
      </c>
    </row>
    <row r="39" spans="1:16" ht="17.75" customHeight="1" x14ac:dyDescent="0.45">
      <c r="A39" s="92">
        <v>36</v>
      </c>
      <c r="B39" s="137" t="s">
        <v>59</v>
      </c>
      <c r="C39" s="177">
        <v>2080000</v>
      </c>
      <c r="D39" s="177">
        <v>1345000</v>
      </c>
      <c r="E39" s="171">
        <f t="shared" si="0"/>
        <v>3.3175472349662081</v>
      </c>
      <c r="F39" s="177">
        <f>'[12]Full Debt'!$AF$28+'[12]Full Debt'!$AG$28</f>
        <v>1391284</v>
      </c>
      <c r="G39" s="171">
        <f t="shared" si="6"/>
        <v>3.4317103250949632</v>
      </c>
      <c r="H39" s="173">
        <v>49827</v>
      </c>
      <c r="I39" s="174" t="s">
        <v>49</v>
      </c>
      <c r="J39" s="139">
        <v>2080000</v>
      </c>
      <c r="K39" s="140">
        <v>2080000</v>
      </c>
      <c r="L39" s="139">
        <f t="shared" si="7"/>
        <v>0</v>
      </c>
      <c r="M39" s="141" t="s">
        <v>50</v>
      </c>
      <c r="N39" s="138" t="s">
        <v>13</v>
      </c>
      <c r="O39" s="138" t="s">
        <v>14</v>
      </c>
      <c r="P39" s="142" t="s">
        <v>13</v>
      </c>
    </row>
    <row r="40" spans="1:16" ht="17.75" customHeight="1" x14ac:dyDescent="0.45">
      <c r="A40" s="92">
        <v>37</v>
      </c>
      <c r="B40" s="137" t="s">
        <v>60</v>
      </c>
      <c r="C40" s="177">
        <v>39185000</v>
      </c>
      <c r="D40" s="177">
        <v>25470000</v>
      </c>
      <c r="E40" s="171">
        <f t="shared" si="0"/>
        <v>62.823738345419564</v>
      </c>
      <c r="F40" s="177">
        <f>'[12]Full Debt'!$AD$28+'[12]Full Debt'!$AE$28</f>
        <v>31465450</v>
      </c>
      <c r="G40" s="171">
        <f t="shared" si="6"/>
        <v>77.611982635291795</v>
      </c>
      <c r="H40" s="173">
        <v>49827</v>
      </c>
      <c r="I40" s="174" t="s">
        <v>49</v>
      </c>
      <c r="J40" s="139">
        <v>41752658</v>
      </c>
      <c r="K40" s="140">
        <v>41752658</v>
      </c>
      <c r="L40" s="139">
        <f t="shared" si="7"/>
        <v>0</v>
      </c>
      <c r="M40" s="141" t="s">
        <v>50</v>
      </c>
      <c r="N40" s="138" t="s">
        <v>13</v>
      </c>
      <c r="O40" s="138" t="s">
        <v>14</v>
      </c>
      <c r="P40" s="142" t="s">
        <v>13</v>
      </c>
    </row>
    <row r="41" spans="1:16" ht="17.75" customHeight="1" x14ac:dyDescent="0.45">
      <c r="A41" s="92">
        <v>38</v>
      </c>
      <c r="B41" s="137" t="s">
        <v>61</v>
      </c>
      <c r="C41" s="177">
        <v>4775000</v>
      </c>
      <c r="D41" s="177">
        <v>3250000</v>
      </c>
      <c r="E41" s="171">
        <f t="shared" si="0"/>
        <v>8.0163780770558919</v>
      </c>
      <c r="F41" s="177">
        <f>'[12]Full Debt'!$AB$28+'[12]Full Debt'!$AC$28</f>
        <v>3492800</v>
      </c>
      <c r="G41" s="171">
        <f t="shared" si="6"/>
        <v>8.6152631838587137</v>
      </c>
      <c r="H41" s="173">
        <v>49827</v>
      </c>
      <c r="I41" s="174" t="s">
        <v>49</v>
      </c>
      <c r="J41" s="139">
        <v>4775000</v>
      </c>
      <c r="K41" s="140">
        <v>4775000</v>
      </c>
      <c r="L41" s="139">
        <f t="shared" si="7"/>
        <v>0</v>
      </c>
      <c r="M41" s="141" t="s">
        <v>50</v>
      </c>
      <c r="N41" s="138" t="s">
        <v>13</v>
      </c>
      <c r="O41" s="104" t="s">
        <v>14</v>
      </c>
      <c r="P41" s="110" t="s">
        <v>13</v>
      </c>
    </row>
    <row r="42" spans="1:16" ht="17.75" customHeight="1" x14ac:dyDescent="0.45">
      <c r="A42" s="92">
        <v>39</v>
      </c>
      <c r="B42" s="137" t="s">
        <v>62</v>
      </c>
      <c r="C42" s="177">
        <v>40280000</v>
      </c>
      <c r="D42" s="177">
        <v>28195000</v>
      </c>
      <c r="E42" s="171">
        <f t="shared" si="0"/>
        <v>69.545163040797192</v>
      </c>
      <c r="F42" s="177">
        <f>'[12]Full Debt'!$Z$28+'[12]Full Debt'!$AA$28</f>
        <v>35329638</v>
      </c>
      <c r="G42" s="171">
        <f t="shared" si="6"/>
        <v>87.143303241083316</v>
      </c>
      <c r="H42" s="173">
        <v>50192</v>
      </c>
      <c r="I42" s="174" t="s">
        <v>49</v>
      </c>
      <c r="J42" s="139">
        <v>43201531</v>
      </c>
      <c r="K42" s="140">
        <v>43201531</v>
      </c>
      <c r="L42" s="139">
        <f t="shared" si="7"/>
        <v>0</v>
      </c>
      <c r="M42" s="141" t="s">
        <v>50</v>
      </c>
      <c r="N42" s="138" t="s">
        <v>13</v>
      </c>
      <c r="O42" s="138" t="s">
        <v>14</v>
      </c>
      <c r="P42" s="142" t="s">
        <v>13</v>
      </c>
    </row>
    <row r="43" spans="1:16" ht="17.75" customHeight="1" x14ac:dyDescent="0.45">
      <c r="A43" s="92">
        <v>40</v>
      </c>
      <c r="B43" s="137" t="s">
        <v>63</v>
      </c>
      <c r="C43" s="177">
        <v>11445000</v>
      </c>
      <c r="D43" s="177">
        <v>8420000</v>
      </c>
      <c r="E43" s="171">
        <f t="shared" si="0"/>
        <v>20.768585664249422</v>
      </c>
      <c r="F43" s="177">
        <f>'[12]Full Debt'!$X$28+'[12]Full Debt'!$Y$28</f>
        <v>9205394.5</v>
      </c>
      <c r="G43" s="171">
        <f t="shared" si="6"/>
        <v>22.705822357061813</v>
      </c>
      <c r="H43" s="173">
        <v>50192</v>
      </c>
      <c r="I43" s="174" t="s">
        <v>49</v>
      </c>
      <c r="J43" s="139">
        <v>11445000</v>
      </c>
      <c r="K43" s="140">
        <v>11445000</v>
      </c>
      <c r="L43" s="139">
        <f t="shared" si="7"/>
        <v>0</v>
      </c>
      <c r="M43" s="141" t="s">
        <v>50</v>
      </c>
      <c r="N43" s="138" t="s">
        <v>13</v>
      </c>
      <c r="O43" s="138" t="s">
        <v>14</v>
      </c>
      <c r="P43" s="142" t="s">
        <v>13</v>
      </c>
    </row>
    <row r="44" spans="1:16" ht="17.75" customHeight="1" x14ac:dyDescent="0.45">
      <c r="A44" s="92">
        <v>41</v>
      </c>
      <c r="B44" s="137" t="s">
        <v>64</v>
      </c>
      <c r="C44" s="177">
        <v>4650000</v>
      </c>
      <c r="D44" s="177">
        <v>3425000</v>
      </c>
      <c r="E44" s="171">
        <f t="shared" si="0"/>
        <v>8.4480292042819798</v>
      </c>
      <c r="F44" s="177">
        <f>'[12]Full Debt'!$V$28+'[12]Full Debt'!$W$28</f>
        <v>3676678</v>
      </c>
      <c r="G44" s="171">
        <f t="shared" si="6"/>
        <v>9.0688125894134473</v>
      </c>
      <c r="H44" s="173">
        <v>50192</v>
      </c>
      <c r="I44" s="174" t="s">
        <v>49</v>
      </c>
      <c r="J44" s="139">
        <v>4650000</v>
      </c>
      <c r="K44" s="140">
        <v>4650000</v>
      </c>
      <c r="L44" s="139">
        <f t="shared" si="7"/>
        <v>0</v>
      </c>
      <c r="M44" s="141" t="s">
        <v>50</v>
      </c>
      <c r="N44" s="138" t="s">
        <v>13</v>
      </c>
      <c r="O44" s="138" t="s">
        <v>14</v>
      </c>
      <c r="P44" s="142" t="s">
        <v>13</v>
      </c>
    </row>
    <row r="45" spans="1:16" ht="17.75" customHeight="1" x14ac:dyDescent="0.45">
      <c r="A45" s="92">
        <v>42</v>
      </c>
      <c r="B45" s="137" t="s">
        <v>65</v>
      </c>
      <c r="C45" s="177">
        <v>32735000</v>
      </c>
      <c r="D45" s="177">
        <v>24540000</v>
      </c>
      <c r="E45" s="171">
        <f t="shared" si="0"/>
        <v>60.529820926446646</v>
      </c>
      <c r="F45" s="177">
        <f>'[12]Full Debt'!$T$28+'[12]Full Debt'!$U$28</f>
        <v>31651706</v>
      </c>
      <c r="G45" s="171">
        <f t="shared" si="6"/>
        <v>78.071397563021065</v>
      </c>
      <c r="H45" s="173">
        <v>50557</v>
      </c>
      <c r="I45" s="174" t="s">
        <v>49</v>
      </c>
      <c r="J45" s="139">
        <v>34585000</v>
      </c>
      <c r="K45" s="140">
        <v>34585000</v>
      </c>
      <c r="L45" s="139">
        <f t="shared" si="7"/>
        <v>0</v>
      </c>
      <c r="M45" s="141" t="s">
        <v>50</v>
      </c>
      <c r="N45" s="138" t="s">
        <v>13</v>
      </c>
      <c r="O45" s="138" t="s">
        <v>14</v>
      </c>
      <c r="P45" s="142" t="s">
        <v>13</v>
      </c>
    </row>
    <row r="46" spans="1:16" ht="17.75" customHeight="1" x14ac:dyDescent="0.45">
      <c r="A46" s="92">
        <v>43</v>
      </c>
      <c r="B46" s="137" t="s">
        <v>66</v>
      </c>
      <c r="C46" s="177">
        <v>26150000</v>
      </c>
      <c r="D46" s="177">
        <v>20910000</v>
      </c>
      <c r="E46" s="171">
        <f t="shared" si="0"/>
        <v>51.576143258842684</v>
      </c>
      <c r="F46" s="177">
        <f>'[12]Full Debt'!$L$28+'[12]Full Debt'!$M$28</f>
        <v>26839400</v>
      </c>
      <c r="G46" s="171">
        <f t="shared" si="6"/>
        <v>66.201470080410445</v>
      </c>
      <c r="H46" s="173">
        <v>50922</v>
      </c>
      <c r="I46" s="174" t="s">
        <v>49</v>
      </c>
      <c r="J46" s="139">
        <v>28244153</v>
      </c>
      <c r="K46" s="140">
        <v>28244153</v>
      </c>
      <c r="L46" s="139">
        <f t="shared" si="7"/>
        <v>0</v>
      </c>
      <c r="M46" s="141" t="s">
        <v>50</v>
      </c>
      <c r="N46" s="138" t="s">
        <v>13</v>
      </c>
      <c r="O46" s="138" t="s">
        <v>14</v>
      </c>
      <c r="P46" s="142" t="s">
        <v>13</v>
      </c>
    </row>
    <row r="47" spans="1:16" ht="17.75" customHeight="1" x14ac:dyDescent="0.45">
      <c r="A47" s="92">
        <v>44</v>
      </c>
      <c r="B47" s="137" t="s">
        <v>101</v>
      </c>
      <c r="C47" s="177">
        <v>15740000</v>
      </c>
      <c r="D47" s="177">
        <v>8770000</v>
      </c>
      <c r="E47" s="171">
        <f t="shared" si="0"/>
        <v>21.631887918701594</v>
      </c>
      <c r="F47" s="177">
        <f>'[12]Full Debt'!$N$28+'[12]Full Debt'!$O$28</f>
        <v>9826000</v>
      </c>
      <c r="G47" s="171">
        <f t="shared" si="6"/>
        <v>24.236594149277291</v>
      </c>
      <c r="H47" s="173">
        <v>46905</v>
      </c>
      <c r="I47" s="174" t="s">
        <v>49</v>
      </c>
      <c r="J47" s="139">
        <v>17124450.309999999</v>
      </c>
      <c r="K47" s="140">
        <f>J47</f>
        <v>17124450.309999999</v>
      </c>
      <c r="L47" s="139">
        <f t="shared" si="7"/>
        <v>0</v>
      </c>
      <c r="M47" s="141" t="s">
        <v>50</v>
      </c>
      <c r="N47" s="138" t="s">
        <v>13</v>
      </c>
      <c r="O47" s="138" t="s">
        <v>14</v>
      </c>
      <c r="P47" s="142" t="s">
        <v>13</v>
      </c>
    </row>
    <row r="48" spans="1:16" ht="17.75" customHeight="1" x14ac:dyDescent="0.45">
      <c r="A48" s="92">
        <v>45</v>
      </c>
      <c r="B48" s="137" t="s">
        <v>67</v>
      </c>
      <c r="C48" s="177">
        <v>4435000</v>
      </c>
      <c r="D48" s="177">
        <v>3540000</v>
      </c>
      <c r="E48" s="171">
        <f t="shared" si="0"/>
        <v>8.7316856593162644</v>
      </c>
      <c r="F48" s="177">
        <f>'[12]Full Debt'!$P$28+'[12]Full Debt'!$Q$28</f>
        <v>3626108</v>
      </c>
      <c r="G48" s="171">
        <f t="shared" si="6"/>
        <v>8.9440777465344574</v>
      </c>
      <c r="H48" s="173">
        <v>50922</v>
      </c>
      <c r="I48" s="174" t="s">
        <v>49</v>
      </c>
      <c r="J48" s="139">
        <v>5075417</v>
      </c>
      <c r="K48" s="140">
        <v>5075417</v>
      </c>
      <c r="L48" s="139">
        <f t="shared" si="7"/>
        <v>0</v>
      </c>
      <c r="M48" s="141" t="s">
        <v>50</v>
      </c>
      <c r="N48" s="138" t="s">
        <v>13</v>
      </c>
      <c r="O48" s="138" t="s">
        <v>14</v>
      </c>
      <c r="P48" s="142" t="s">
        <v>13</v>
      </c>
    </row>
    <row r="49" spans="1:16" ht="17.75" customHeight="1" x14ac:dyDescent="0.45">
      <c r="A49" s="92">
        <v>46</v>
      </c>
      <c r="B49" s="137" t="s">
        <v>68</v>
      </c>
      <c r="C49" s="177">
        <v>79500000</v>
      </c>
      <c r="D49" s="177">
        <v>63600000</v>
      </c>
      <c r="E49" s="171">
        <f t="shared" si="0"/>
        <v>156.87435252330917</v>
      </c>
      <c r="F49" s="177">
        <f>'[12]Full Debt'!$R$28+'[12]Full Debt'!$S$28</f>
        <v>64750762.5</v>
      </c>
      <c r="G49" s="171">
        <f t="shared" si="6"/>
        <v>159.71279783927778</v>
      </c>
      <c r="H49" s="173">
        <v>50922</v>
      </c>
      <c r="I49" s="174" t="s">
        <v>49</v>
      </c>
      <c r="J49" s="139">
        <v>77826725</v>
      </c>
      <c r="K49" s="139">
        <f>39308747.03-5779042.46</f>
        <v>33529704.57</v>
      </c>
      <c r="L49" s="139">
        <f t="shared" si="7"/>
        <v>44297020.43</v>
      </c>
      <c r="M49" s="141" t="s">
        <v>50</v>
      </c>
      <c r="N49" s="138" t="s">
        <v>13</v>
      </c>
      <c r="O49" s="138" t="s">
        <v>14</v>
      </c>
      <c r="P49" s="142" t="s">
        <v>13</v>
      </c>
    </row>
    <row r="50" spans="1:16" ht="17.75" customHeight="1" x14ac:dyDescent="0.45">
      <c r="A50" s="92">
        <v>47</v>
      </c>
      <c r="B50" s="137" t="s">
        <v>102</v>
      </c>
      <c r="C50" s="177">
        <v>5185000</v>
      </c>
      <c r="D50" s="177">
        <v>3085000</v>
      </c>
      <c r="E50" s="171">
        <f t="shared" si="0"/>
        <v>7.60939272852844</v>
      </c>
      <c r="F50" s="177">
        <f>'[12]Full Debt'!$J$28+'[12]Full Debt'!$K$28</f>
        <v>3502100</v>
      </c>
      <c r="G50" s="171">
        <f t="shared" si="6"/>
        <v>8.6382023580484439</v>
      </c>
      <c r="H50" s="173">
        <v>47635</v>
      </c>
      <c r="I50" s="174" t="s">
        <v>49</v>
      </c>
      <c r="J50" s="139">
        <v>5779042.46</v>
      </c>
      <c r="K50" s="139">
        <v>5779042.46</v>
      </c>
      <c r="L50" s="143">
        <f t="shared" si="7"/>
        <v>0</v>
      </c>
      <c r="M50" s="117" t="s">
        <v>137</v>
      </c>
      <c r="N50" s="138" t="s">
        <v>13</v>
      </c>
      <c r="O50" s="138" t="s">
        <v>14</v>
      </c>
      <c r="P50" s="142" t="s">
        <v>13</v>
      </c>
    </row>
    <row r="51" spans="1:16" ht="17.75" customHeight="1" x14ac:dyDescent="0.45">
      <c r="A51" s="92">
        <v>48</v>
      </c>
      <c r="B51" s="137" t="s">
        <v>103</v>
      </c>
      <c r="C51" s="177">
        <v>44070000</v>
      </c>
      <c r="D51" s="177">
        <v>39665000</v>
      </c>
      <c r="E51" s="171">
        <f t="shared" si="0"/>
        <v>97.836811208129845</v>
      </c>
      <c r="F51" s="177">
        <f>'[12]Full Debt'!$H$28+'[12]Full Debt'!$I$28</f>
        <v>51167100</v>
      </c>
      <c r="G51" s="171">
        <f t="shared" si="6"/>
        <v>126.20763652508509</v>
      </c>
      <c r="H51" s="173">
        <v>51653</v>
      </c>
      <c r="I51" s="174" t="s">
        <v>49</v>
      </c>
      <c r="J51" s="139">
        <v>50500000</v>
      </c>
      <c r="K51" s="139">
        <v>50500000</v>
      </c>
      <c r="L51" s="139">
        <f>J51-K51</f>
        <v>0</v>
      </c>
      <c r="M51" s="141" t="s">
        <v>50</v>
      </c>
      <c r="N51" s="138" t="s">
        <v>13</v>
      </c>
      <c r="O51" s="138" t="s">
        <v>14</v>
      </c>
      <c r="P51" s="142" t="s">
        <v>13</v>
      </c>
    </row>
    <row r="52" spans="1:16" ht="17.649999999999999" customHeight="1" x14ac:dyDescent="0.45">
      <c r="A52" s="92">
        <v>49</v>
      </c>
      <c r="B52" s="137" t="s">
        <v>114</v>
      </c>
      <c r="C52" s="177">
        <v>20335000</v>
      </c>
      <c r="D52" s="177">
        <v>19315000</v>
      </c>
      <c r="E52" s="171">
        <f t="shared" si="0"/>
        <v>47.641951556410639</v>
      </c>
      <c r="F52" s="177">
        <f>'[12]Full Debt'!$F$28+'[12]Full Debt'!$G$28</f>
        <v>27872893.759999998</v>
      </c>
      <c r="G52" s="171">
        <f t="shared" si="6"/>
        <v>68.750662917468304</v>
      </c>
      <c r="H52" s="173">
        <v>52018</v>
      </c>
      <c r="I52" s="174" t="s">
        <v>49</v>
      </c>
      <c r="J52" s="139">
        <v>21300000</v>
      </c>
      <c r="K52" s="139">
        <f>11465693-K54</f>
        <v>4853186.43</v>
      </c>
      <c r="L52" s="139">
        <f>J52-K52</f>
        <v>16446813.57</v>
      </c>
      <c r="M52" s="141" t="s">
        <v>50</v>
      </c>
      <c r="N52" s="138" t="s">
        <v>13</v>
      </c>
      <c r="O52" s="138" t="s">
        <v>14</v>
      </c>
      <c r="P52" s="142" t="s">
        <v>13</v>
      </c>
    </row>
    <row r="53" spans="1:16" ht="15.4" x14ac:dyDescent="0.45">
      <c r="A53" s="92">
        <v>50</v>
      </c>
      <c r="B53" s="137" t="s">
        <v>147</v>
      </c>
      <c r="C53" s="177">
        <v>7180000</v>
      </c>
      <c r="D53" s="177">
        <v>7180000</v>
      </c>
      <c r="E53" s="171">
        <f>D28/405420</f>
        <v>147.89600907700657</v>
      </c>
      <c r="F53" s="177">
        <f>'[12]Full Debt'!$B$28+'[12]Full Debt'!$C$28</f>
        <v>10657051</v>
      </c>
      <c r="G53" s="171">
        <f t="shared" si="6"/>
        <v>26.286446154605102</v>
      </c>
      <c r="H53" s="173">
        <v>52383</v>
      </c>
      <c r="I53" s="174" t="s">
        <v>49</v>
      </c>
      <c r="J53" s="139">
        <v>7700000</v>
      </c>
      <c r="K53" s="140">
        <v>0</v>
      </c>
      <c r="L53" s="139">
        <f t="shared" si="7"/>
        <v>7700000</v>
      </c>
      <c r="M53" s="141" t="s">
        <v>50</v>
      </c>
      <c r="N53" s="138" t="s">
        <v>13</v>
      </c>
      <c r="O53" s="138" t="s">
        <v>14</v>
      </c>
      <c r="P53" s="142" t="s">
        <v>13</v>
      </c>
    </row>
    <row r="54" spans="1:16" ht="15.4" x14ac:dyDescent="0.45">
      <c r="A54" s="92">
        <v>51</v>
      </c>
      <c r="B54" s="137" t="s">
        <v>146</v>
      </c>
      <c r="C54" s="177">
        <v>5880000</v>
      </c>
      <c r="D54" s="177">
        <v>5880000</v>
      </c>
      <c r="E54" s="171">
        <f>D29/405420</f>
        <v>36.295693355039219</v>
      </c>
      <c r="F54" s="177">
        <f>'[12]Full Debt'!$D$28+'[12]Full Debt'!$E$28</f>
        <v>7883909</v>
      </c>
      <c r="G54" s="171">
        <f t="shared" si="6"/>
        <v>19.446275467416505</v>
      </c>
      <c r="H54" s="173">
        <v>48731</v>
      </c>
      <c r="I54" s="174" t="s">
        <v>49</v>
      </c>
      <c r="J54" s="139">
        <v>6612506.5700000003</v>
      </c>
      <c r="K54" s="139">
        <v>6612506.5700000003</v>
      </c>
      <c r="L54" s="139">
        <f t="shared" si="7"/>
        <v>0</v>
      </c>
      <c r="M54" s="117" t="s">
        <v>137</v>
      </c>
      <c r="N54" s="138" t="s">
        <v>13</v>
      </c>
      <c r="O54" s="138" t="s">
        <v>14</v>
      </c>
      <c r="P54" s="142" t="s">
        <v>13</v>
      </c>
    </row>
    <row r="55" spans="1:16" ht="17.75" customHeight="1" x14ac:dyDescent="0.45">
      <c r="A55" s="92"/>
      <c r="B55" s="187" t="s">
        <v>69</v>
      </c>
      <c r="C55" s="129">
        <f>SUM(C31:C54)</f>
        <v>437960000</v>
      </c>
      <c r="D55" s="129">
        <f>SUM(D31:D54)</f>
        <v>302550000</v>
      </c>
      <c r="E55" s="130">
        <f>SUM(E31:E54)</f>
        <v>898.24132997878746</v>
      </c>
      <c r="F55" s="129">
        <f>SUM(F31:F54)</f>
        <v>363715096.75999999</v>
      </c>
      <c r="G55" s="130">
        <f>SUM(G31:G54)</f>
        <v>897.1316086034235</v>
      </c>
      <c r="H55" s="132"/>
      <c r="I55" s="133"/>
      <c r="J55" s="134">
        <f>SUM(J31:J54)</f>
        <v>459064032.33999997</v>
      </c>
      <c r="K55" s="134">
        <f t="shared" ref="K55:L55" si="8">SUM(K31:K54)</f>
        <v>390620198.33999997</v>
      </c>
      <c r="L55" s="134">
        <f t="shared" si="8"/>
        <v>68443834</v>
      </c>
      <c r="M55" s="135"/>
      <c r="N55" s="133"/>
      <c r="O55" s="133"/>
      <c r="P55" s="136"/>
    </row>
    <row r="56" spans="1:16" ht="17.75" customHeight="1" x14ac:dyDescent="0.45">
      <c r="A56" s="92">
        <v>52</v>
      </c>
      <c r="B56" s="145" t="s">
        <v>71</v>
      </c>
      <c r="C56" s="172">
        <v>8995000</v>
      </c>
      <c r="D56" s="172">
        <v>6295000</v>
      </c>
      <c r="E56" s="171">
        <f>D56/405420</f>
        <v>15.527107690789798</v>
      </c>
      <c r="F56" s="172">
        <v>7879226</v>
      </c>
      <c r="G56" s="171">
        <f t="shared" si="6"/>
        <v>19.434724483251937</v>
      </c>
      <c r="H56" s="173">
        <v>50192</v>
      </c>
      <c r="I56" s="174" t="s">
        <v>49</v>
      </c>
      <c r="J56" s="139">
        <v>9382952</v>
      </c>
      <c r="K56" s="139">
        <v>9382952</v>
      </c>
      <c r="L56" s="139">
        <f t="shared" si="7"/>
        <v>0</v>
      </c>
      <c r="M56" s="141" t="s">
        <v>140</v>
      </c>
      <c r="N56" s="138" t="s">
        <v>13</v>
      </c>
      <c r="O56" s="138" t="s">
        <v>14</v>
      </c>
      <c r="P56" s="142" t="s">
        <v>13</v>
      </c>
    </row>
    <row r="57" spans="1:16" ht="17.75" customHeight="1" x14ac:dyDescent="0.45">
      <c r="A57" s="92">
        <v>53</v>
      </c>
      <c r="B57" s="145" t="s">
        <v>72</v>
      </c>
      <c r="C57" s="172">
        <v>5525000</v>
      </c>
      <c r="D57" s="172">
        <v>4125000</v>
      </c>
      <c r="E57" s="171">
        <f t="shared" ref="E57:E63" si="9">D57/405420</f>
        <v>10.174633713186326</v>
      </c>
      <c r="F57" s="172">
        <v>5225003</v>
      </c>
      <c r="G57" s="171">
        <f t="shared" si="6"/>
        <v>12.887876769769621</v>
      </c>
      <c r="H57" s="173">
        <v>50557</v>
      </c>
      <c r="I57" s="174" t="s">
        <v>49</v>
      </c>
      <c r="J57" s="139">
        <v>5699036.9699999997</v>
      </c>
      <c r="K57" s="139">
        <v>5699036.9699999997</v>
      </c>
      <c r="L57" s="139">
        <f t="shared" si="7"/>
        <v>0</v>
      </c>
      <c r="M57" s="141" t="s">
        <v>140</v>
      </c>
      <c r="N57" s="138" t="s">
        <v>13</v>
      </c>
      <c r="O57" s="138" t="s">
        <v>14</v>
      </c>
      <c r="P57" s="142" t="s">
        <v>13</v>
      </c>
    </row>
    <row r="58" spans="1:16" ht="17.75" customHeight="1" x14ac:dyDescent="0.45">
      <c r="A58" s="92">
        <v>54</v>
      </c>
      <c r="B58" s="145" t="s">
        <v>73</v>
      </c>
      <c r="C58" s="172">
        <v>6770000</v>
      </c>
      <c r="D58" s="172">
        <v>5415000</v>
      </c>
      <c r="E58" s="171">
        <f t="shared" si="9"/>
        <v>13.356519165310049</v>
      </c>
      <c r="F58" s="172">
        <v>6920900</v>
      </c>
      <c r="G58" s="171">
        <f t="shared" si="6"/>
        <v>17.070938779537268</v>
      </c>
      <c r="H58" s="173">
        <v>50922</v>
      </c>
      <c r="I58" s="174" t="s">
        <v>49</v>
      </c>
      <c r="J58" s="139">
        <v>7200000</v>
      </c>
      <c r="K58" s="139">
        <v>7200000</v>
      </c>
      <c r="L58" s="139">
        <f t="shared" si="7"/>
        <v>0</v>
      </c>
      <c r="M58" s="141" t="s">
        <v>140</v>
      </c>
      <c r="N58" s="138" t="s">
        <v>13</v>
      </c>
      <c r="O58" s="138" t="s">
        <v>14</v>
      </c>
      <c r="P58" s="142" t="s">
        <v>13</v>
      </c>
    </row>
    <row r="59" spans="1:16" ht="17.75" customHeight="1" x14ac:dyDescent="0.45">
      <c r="A59" s="92">
        <v>55</v>
      </c>
      <c r="B59" s="145" t="s">
        <v>74</v>
      </c>
      <c r="C59" s="172">
        <v>9845000</v>
      </c>
      <c r="D59" s="172">
        <v>8360000</v>
      </c>
      <c r="E59" s="171">
        <f t="shared" si="9"/>
        <v>20.620590992057618</v>
      </c>
      <c r="F59" s="172">
        <v>10486337.5</v>
      </c>
      <c r="G59" s="171">
        <f t="shared" si="6"/>
        <v>25.865368013418184</v>
      </c>
      <c r="H59" s="173">
        <v>51288</v>
      </c>
      <c r="I59" s="174" t="s">
        <v>49</v>
      </c>
      <c r="J59" s="139">
        <v>10844312.710000001</v>
      </c>
      <c r="K59" s="139">
        <v>6223120.3300000001</v>
      </c>
      <c r="L59" s="139">
        <f t="shared" si="7"/>
        <v>4621192.3800000008</v>
      </c>
      <c r="M59" s="141" t="s">
        <v>140</v>
      </c>
      <c r="N59" s="138" t="s">
        <v>13</v>
      </c>
      <c r="O59" s="138" t="s">
        <v>14</v>
      </c>
      <c r="P59" s="142" t="s">
        <v>13</v>
      </c>
    </row>
    <row r="60" spans="1:16" ht="17.75" customHeight="1" x14ac:dyDescent="0.45">
      <c r="A60" s="92">
        <v>56</v>
      </c>
      <c r="B60" s="145" t="s">
        <v>104</v>
      </c>
      <c r="C60" s="172">
        <v>13540000</v>
      </c>
      <c r="D60" s="172">
        <v>10335000</v>
      </c>
      <c r="E60" s="171">
        <f t="shared" si="9"/>
        <v>25.492082285037739</v>
      </c>
      <c r="F60" s="172">
        <v>11099660</v>
      </c>
      <c r="G60" s="171">
        <f t="shared" si="6"/>
        <v>27.378175719007448</v>
      </c>
      <c r="H60" s="173">
        <v>48000</v>
      </c>
      <c r="I60" s="174" t="s">
        <v>49</v>
      </c>
      <c r="J60" s="139">
        <v>13490550.119999999</v>
      </c>
      <c r="K60" s="139">
        <v>13490550.119999999</v>
      </c>
      <c r="L60" s="139">
        <f t="shared" si="7"/>
        <v>0</v>
      </c>
      <c r="M60" s="141" t="s">
        <v>141</v>
      </c>
      <c r="N60" s="138" t="s">
        <v>13</v>
      </c>
      <c r="O60" s="138" t="s">
        <v>14</v>
      </c>
      <c r="P60" s="142" t="s">
        <v>13</v>
      </c>
    </row>
    <row r="61" spans="1:16" ht="17.75" customHeight="1" x14ac:dyDescent="0.45">
      <c r="A61" s="92">
        <v>57</v>
      </c>
      <c r="B61" s="145" t="s">
        <v>105</v>
      </c>
      <c r="C61" s="172">
        <v>8390000</v>
      </c>
      <c r="D61" s="172">
        <v>7550000</v>
      </c>
      <c r="E61" s="171">
        <f t="shared" si="9"/>
        <v>18.622662917468304</v>
      </c>
      <c r="F61" s="172">
        <v>9793500</v>
      </c>
      <c r="G61" s="171">
        <f t="shared" si="6"/>
        <v>24.156430368506733</v>
      </c>
      <c r="H61" s="173">
        <v>51653</v>
      </c>
      <c r="I61" s="174" t="s">
        <v>49</v>
      </c>
      <c r="J61" s="139">
        <v>9500000</v>
      </c>
      <c r="K61" s="139">
        <v>9500000</v>
      </c>
      <c r="L61" s="139">
        <f t="shared" si="7"/>
        <v>0</v>
      </c>
      <c r="M61" s="141" t="s">
        <v>140</v>
      </c>
      <c r="N61" s="138" t="s">
        <v>13</v>
      </c>
      <c r="O61" s="138" t="s">
        <v>14</v>
      </c>
      <c r="P61" s="142" t="s">
        <v>13</v>
      </c>
    </row>
    <row r="62" spans="1:16" ht="17.75" customHeight="1" x14ac:dyDescent="0.45">
      <c r="A62" s="92">
        <v>58</v>
      </c>
      <c r="B62" s="145" t="s">
        <v>115</v>
      </c>
      <c r="C62" s="172">
        <v>9525000</v>
      </c>
      <c r="D62" s="172">
        <v>9045000</v>
      </c>
      <c r="E62" s="171">
        <f t="shared" si="9"/>
        <v>22.310196832914016</v>
      </c>
      <c r="F62" s="172">
        <v>13227500</v>
      </c>
      <c r="G62" s="171">
        <f t="shared" si="6"/>
        <v>32.626658773617486</v>
      </c>
      <c r="H62" s="173">
        <v>52018</v>
      </c>
      <c r="I62" s="174" t="s">
        <v>49</v>
      </c>
      <c r="J62" s="139">
        <v>10000000</v>
      </c>
      <c r="K62" s="139">
        <v>6210451</v>
      </c>
      <c r="L62" s="139">
        <v>3789549</v>
      </c>
      <c r="M62" s="141" t="s">
        <v>140</v>
      </c>
      <c r="N62" s="138" t="s">
        <v>13</v>
      </c>
      <c r="O62" s="138" t="s">
        <v>14</v>
      </c>
      <c r="P62" s="142" t="s">
        <v>13</v>
      </c>
    </row>
    <row r="63" spans="1:16" ht="17.75" customHeight="1" x14ac:dyDescent="0.45">
      <c r="A63" s="92">
        <v>59</v>
      </c>
      <c r="B63" s="145" t="s">
        <v>148</v>
      </c>
      <c r="C63" s="172">
        <v>4705000</v>
      </c>
      <c r="D63" s="172">
        <v>4705000</v>
      </c>
      <c r="E63" s="171">
        <f t="shared" si="9"/>
        <v>11.605248877707069</v>
      </c>
      <c r="F63" s="172">
        <v>6971674</v>
      </c>
      <c r="G63" s="171">
        <f t="shared" si="6"/>
        <v>17.196176804301711</v>
      </c>
      <c r="H63" s="173">
        <v>52383</v>
      </c>
      <c r="I63" s="174" t="s">
        <v>49</v>
      </c>
      <c r="J63" s="139">
        <v>5000000</v>
      </c>
      <c r="K63" s="139">
        <v>0</v>
      </c>
      <c r="L63" s="139">
        <f t="shared" si="7"/>
        <v>5000000</v>
      </c>
      <c r="M63" s="141" t="s">
        <v>140</v>
      </c>
      <c r="N63" s="138" t="s">
        <v>13</v>
      </c>
      <c r="O63" s="138" t="s">
        <v>14</v>
      </c>
      <c r="P63" s="142" t="s">
        <v>13</v>
      </c>
    </row>
    <row r="64" spans="1:16" ht="17.75" customHeight="1" x14ac:dyDescent="0.45">
      <c r="A64" s="92"/>
      <c r="B64" s="187" t="s">
        <v>75</v>
      </c>
      <c r="C64" s="129">
        <f>SUM(C56:C63)</f>
        <v>67295000</v>
      </c>
      <c r="D64" s="129">
        <f>SUM(D56:D63)</f>
        <v>55830000</v>
      </c>
      <c r="E64" s="130">
        <f>SUM(E56:E63)</f>
        <v>137.70904247447092</v>
      </c>
      <c r="F64" s="129">
        <f>SUM(F56:F63)</f>
        <v>71603800.5</v>
      </c>
      <c r="G64" s="131">
        <f>SUM(G56:G63)</f>
        <v>176.61634971141038</v>
      </c>
      <c r="H64" s="132"/>
      <c r="I64" s="133"/>
      <c r="J64" s="134">
        <f>SUM(J56:J63)</f>
        <v>71116851.799999997</v>
      </c>
      <c r="K64" s="134">
        <f t="shared" ref="K64:L64" si="10">SUM(K56:K63)</f>
        <v>57706110.419999994</v>
      </c>
      <c r="L64" s="134">
        <f t="shared" si="10"/>
        <v>13410741.380000001</v>
      </c>
      <c r="M64" s="135"/>
      <c r="N64" s="133"/>
      <c r="O64" s="133"/>
      <c r="P64" s="136"/>
    </row>
    <row r="65" spans="1:16" ht="17.75" customHeight="1" x14ac:dyDescent="0.45">
      <c r="A65" s="92">
        <v>60</v>
      </c>
      <c r="B65" s="145" t="s">
        <v>76</v>
      </c>
      <c r="C65" s="172">
        <v>110200000</v>
      </c>
      <c r="D65" s="172">
        <v>96725000</v>
      </c>
      <c r="E65" s="171">
        <f t="shared" ref="E65:E68" si="11">D65/405420</f>
        <v>238.57974446253269</v>
      </c>
      <c r="F65" s="172">
        <v>126963125</v>
      </c>
      <c r="G65" s="171">
        <f t="shared" si="6"/>
        <v>313.16443441369444</v>
      </c>
      <c r="H65" s="173">
        <v>48990</v>
      </c>
      <c r="I65" s="174" t="s">
        <v>49</v>
      </c>
      <c r="J65" s="139">
        <v>127705139</v>
      </c>
      <c r="K65" s="139">
        <f>J65</f>
        <v>127705139</v>
      </c>
      <c r="L65" s="139">
        <f>J65-K65</f>
        <v>0</v>
      </c>
      <c r="M65" s="141" t="s">
        <v>138</v>
      </c>
      <c r="N65" s="138" t="s">
        <v>78</v>
      </c>
      <c r="O65" s="138" t="s">
        <v>79</v>
      </c>
      <c r="P65" s="142" t="s">
        <v>80</v>
      </c>
    </row>
    <row r="66" spans="1:16" ht="17.75" customHeight="1" x14ac:dyDescent="0.45">
      <c r="A66" s="92">
        <v>61</v>
      </c>
      <c r="B66" s="145" t="s">
        <v>81</v>
      </c>
      <c r="C66" s="175">
        <v>266080000</v>
      </c>
      <c r="D66" s="172">
        <v>266080000</v>
      </c>
      <c r="E66" s="171">
        <f t="shared" si="11"/>
        <v>656.30703961324059</v>
      </c>
      <c r="F66" s="172">
        <v>500400850</v>
      </c>
      <c r="G66" s="171">
        <f t="shared" si="6"/>
        <v>1234.2776626708105</v>
      </c>
      <c r="H66" s="176">
        <v>54103</v>
      </c>
      <c r="I66" s="174" t="s">
        <v>49</v>
      </c>
      <c r="J66" s="148">
        <v>287271665.29000002</v>
      </c>
      <c r="K66" s="148">
        <f>J66</f>
        <v>287271665.29000002</v>
      </c>
      <c r="L66" s="139">
        <f t="shared" ref="L66:L70" si="12">J66-K66</f>
        <v>0</v>
      </c>
      <c r="M66" s="141" t="s">
        <v>138</v>
      </c>
      <c r="N66" s="138" t="s">
        <v>78</v>
      </c>
      <c r="O66" s="138" t="s">
        <v>79</v>
      </c>
      <c r="P66" s="142" t="s">
        <v>80</v>
      </c>
    </row>
    <row r="67" spans="1:16" ht="17.75" customHeight="1" x14ac:dyDescent="0.45">
      <c r="A67" s="144">
        <v>62</v>
      </c>
      <c r="B67" s="145" t="s">
        <v>82</v>
      </c>
      <c r="C67" s="175">
        <v>28250000</v>
      </c>
      <c r="D67" s="172">
        <v>20985000</v>
      </c>
      <c r="E67" s="171">
        <f t="shared" si="11"/>
        <v>51.761136599082434</v>
      </c>
      <c r="F67" s="172">
        <v>29697940</v>
      </c>
      <c r="G67" s="171">
        <f t="shared" si="6"/>
        <v>73.252281584529626</v>
      </c>
      <c r="H67" s="176">
        <v>51547</v>
      </c>
      <c r="I67" s="174" t="s">
        <v>49</v>
      </c>
      <c r="J67" s="148">
        <v>28047714.780000001</v>
      </c>
      <c r="K67" s="148">
        <f t="shared" ref="K67:K68" si="13">J67</f>
        <v>28047714.780000001</v>
      </c>
      <c r="L67" s="139">
        <f t="shared" si="12"/>
        <v>0</v>
      </c>
      <c r="M67" s="141" t="s">
        <v>138</v>
      </c>
      <c r="N67" s="138" t="s">
        <v>78</v>
      </c>
      <c r="O67" s="138" t="s">
        <v>79</v>
      </c>
      <c r="P67" s="142" t="s">
        <v>80</v>
      </c>
    </row>
    <row r="68" spans="1:16" ht="17.75" customHeight="1" x14ac:dyDescent="0.45">
      <c r="A68" s="144">
        <v>63</v>
      </c>
      <c r="B68" s="145" t="s">
        <v>83</v>
      </c>
      <c r="C68" s="175">
        <v>171095000</v>
      </c>
      <c r="D68" s="172">
        <v>93595000</v>
      </c>
      <c r="E68" s="171">
        <f t="shared" si="11"/>
        <v>230.8593557298604</v>
      </c>
      <c r="F68" s="175">
        <v>147919375</v>
      </c>
      <c r="G68" s="171">
        <f t="shared" si="6"/>
        <v>364.85465689901832</v>
      </c>
      <c r="H68" s="176">
        <v>51547</v>
      </c>
      <c r="I68" s="174" t="s">
        <v>49</v>
      </c>
      <c r="J68" s="148">
        <v>184680619.93000001</v>
      </c>
      <c r="K68" s="148">
        <f t="shared" si="13"/>
        <v>184680619.93000001</v>
      </c>
      <c r="L68" s="139">
        <f t="shared" si="12"/>
        <v>0</v>
      </c>
      <c r="M68" s="141" t="s">
        <v>138</v>
      </c>
      <c r="N68" s="138" t="s">
        <v>120</v>
      </c>
      <c r="O68" s="149" t="s">
        <v>84</v>
      </c>
      <c r="P68" s="142" t="s">
        <v>120</v>
      </c>
    </row>
    <row r="69" spans="1:16" ht="17.75" customHeight="1" x14ac:dyDescent="0.45">
      <c r="A69" s="92"/>
      <c r="B69" s="187" t="s">
        <v>85</v>
      </c>
      <c r="C69" s="129">
        <f>SUM(C65:C68)</f>
        <v>575625000</v>
      </c>
      <c r="D69" s="129">
        <f>SUM(D65:D68)</f>
        <v>477385000</v>
      </c>
      <c r="E69" s="130">
        <f>SUM(E65:E68)</f>
        <v>1177.5072764047161</v>
      </c>
      <c r="F69" s="129">
        <f>SUM(F65:F68)</f>
        <v>804981290</v>
      </c>
      <c r="G69" s="131">
        <f>SUM(G65:G68)</f>
        <v>1985.5490355680527</v>
      </c>
      <c r="H69" s="132"/>
      <c r="I69" s="133"/>
      <c r="J69" s="134">
        <f>SUM(J65:J68)</f>
        <v>627705139</v>
      </c>
      <c r="K69" s="134">
        <f>SUM(K65:K68)</f>
        <v>627705139</v>
      </c>
      <c r="L69" s="134">
        <f>SUM(L65:L68)</f>
        <v>0</v>
      </c>
      <c r="M69" s="135"/>
      <c r="N69" s="133"/>
      <c r="O69" s="133"/>
      <c r="P69" s="136"/>
    </row>
    <row r="70" spans="1:16" ht="17.75" customHeight="1" x14ac:dyDescent="0.45">
      <c r="A70" s="144">
        <v>64</v>
      </c>
      <c r="B70" s="145" t="s">
        <v>116</v>
      </c>
      <c r="C70" s="175">
        <v>9505000</v>
      </c>
      <c r="D70" s="175">
        <v>9505000</v>
      </c>
      <c r="E70" s="171">
        <f t="shared" ref="E70" si="14">D70/405420</f>
        <v>23.444822653051158</v>
      </c>
      <c r="F70" s="175">
        <f>[13]Schedule!$G$41+[13]Schedule!$H$41</f>
        <v>16231400</v>
      </c>
      <c r="G70" s="171">
        <f t="shared" si="6"/>
        <v>40.036012036900004</v>
      </c>
      <c r="H70" s="176">
        <v>55015</v>
      </c>
      <c r="I70" s="174" t="s">
        <v>49</v>
      </c>
      <c r="J70" s="148">
        <v>9150000</v>
      </c>
      <c r="K70" s="148">
        <v>8724034.4000000004</v>
      </c>
      <c r="L70" s="139">
        <f t="shared" si="12"/>
        <v>425965.59999999963</v>
      </c>
      <c r="M70" s="141" t="s">
        <v>117</v>
      </c>
      <c r="N70" s="138" t="s">
        <v>120</v>
      </c>
      <c r="O70" s="149" t="s">
        <v>120</v>
      </c>
      <c r="P70" s="142" t="s">
        <v>119</v>
      </c>
    </row>
    <row r="71" spans="1:16" ht="17.75" customHeight="1" thickBot="1" x14ac:dyDescent="0.5">
      <c r="A71" s="92"/>
      <c r="B71" s="188" t="s">
        <v>113</v>
      </c>
      <c r="C71" s="151">
        <f t="shared" ref="C71:D71" si="15">SUM(C70)</f>
        <v>9505000</v>
      </c>
      <c r="D71" s="151">
        <f t="shared" si="15"/>
        <v>9505000</v>
      </c>
      <c r="E71" s="152">
        <f>SUM(E70)</f>
        <v>23.444822653051158</v>
      </c>
      <c r="F71" s="151">
        <f>SUM(F70)</f>
        <v>16231400</v>
      </c>
      <c r="G71" s="153">
        <f>SUM(G70)</f>
        <v>40.036012036900004</v>
      </c>
      <c r="H71" s="154"/>
      <c r="I71" s="155"/>
      <c r="J71" s="156">
        <f t="shared" ref="J71:L71" si="16">SUM(J70)</f>
        <v>9150000</v>
      </c>
      <c r="K71" s="156">
        <f t="shared" si="16"/>
        <v>8724034.4000000004</v>
      </c>
      <c r="L71" s="156">
        <f t="shared" si="16"/>
        <v>425965.59999999963</v>
      </c>
      <c r="M71" s="157"/>
      <c r="N71" s="155"/>
      <c r="O71" s="155"/>
      <c r="P71" s="158"/>
    </row>
    <row r="72" spans="1:16" ht="17.75" customHeight="1" thickBot="1" x14ac:dyDescent="0.5">
      <c r="A72" s="92"/>
      <c r="B72" s="159" t="s">
        <v>86</v>
      </c>
      <c r="C72" s="160">
        <f>C69+C64+C55+C30+C71</f>
        <v>2011335000</v>
      </c>
      <c r="D72" s="160">
        <f>D69+D64+D55+D30+D71</f>
        <v>1495115000</v>
      </c>
      <c r="E72" s="161">
        <f>E69+E64+E55+E30+E71</f>
        <v>3839.7957673523752</v>
      </c>
      <c r="F72" s="160">
        <f>F69+F64+F55+F30+F71</f>
        <v>2079339364.77</v>
      </c>
      <c r="G72" s="162">
        <f>G69+G64+G55+G30+G71</f>
        <v>5080.8840987124458</v>
      </c>
      <c r="H72" s="163"/>
      <c r="I72" s="164"/>
      <c r="J72" s="165">
        <f>J69+J64+J55+J30+J71</f>
        <v>2142990226.4399998</v>
      </c>
      <c r="K72" s="165">
        <f>K69+K64+K55+K30+K71</f>
        <v>1917216231.8899999</v>
      </c>
      <c r="L72" s="165">
        <f>L69+L64+L55+L30+L71</f>
        <v>225773994.54999998</v>
      </c>
      <c r="M72" s="166"/>
      <c r="N72" s="164"/>
      <c r="O72" s="164"/>
      <c r="P72" s="167"/>
    </row>
    <row r="73" spans="1:16" ht="17.75" customHeight="1" x14ac:dyDescent="0.45">
      <c r="A73" s="168" t="s">
        <v>87</v>
      </c>
      <c r="B73" s="186" t="s">
        <v>154</v>
      </c>
    </row>
  </sheetData>
  <phoneticPr fontId="8" type="noConversion"/>
  <dataValidations count="1">
    <dataValidation type="list" allowBlank="1" showInputMessage="1" showErrorMessage="1" sqref="I25:I72 I3:I23" xr:uid="{4A158551-8E01-4507-B987-BDBC1B8C318B}">
      <formula1>#REF!</formula1>
    </dataValidation>
  </dataValidations>
  <pageMargins left="0.7" right="0.7" top="0.75" bottom="0.75" header="0.3" footer="0.3"/>
  <pageSetup paperSize="5" scale="35" orientation="landscape" r:id="rId1"/>
  <headerFooter>
    <oddHeader>&amp;C3 - Individual Debt Obligations</oddHeader>
  </headerFooter>
  <ignoredErrors>
    <ignoredError sqref="E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7C242-A6B4-4FD4-928C-E72C475FDAB9}">
  <sheetPr>
    <tabColor theme="3" tint="0.59999389629810485"/>
    <pageSetUpPr fitToPage="1"/>
  </sheetPr>
  <dimension ref="A1:S70"/>
  <sheetViews>
    <sheetView zoomScale="80" zoomScaleNormal="80" zoomScalePageLayoutView="50" workbookViewId="0">
      <pane ySplit="2" topLeftCell="A27" activePane="bottomLeft" state="frozen"/>
      <selection pane="bottomLeft" activeCell="C81" sqref="C81"/>
    </sheetView>
  </sheetViews>
  <sheetFormatPr defaultColWidth="10.73046875" defaultRowHeight="14.25" x14ac:dyDescent="0.45"/>
  <cols>
    <col min="1" max="1" width="3.86328125" style="90" customWidth="1"/>
    <col min="2" max="2" width="58.3984375" style="90" customWidth="1"/>
    <col min="3" max="4" width="17.46484375" style="90" customWidth="1"/>
    <col min="5" max="5" width="21" style="90" customWidth="1"/>
    <col min="6" max="6" width="32.73046875" style="90" customWidth="1"/>
    <col min="7" max="7" width="21.46484375" style="90" customWidth="1"/>
    <col min="8" max="8" width="12.1328125" style="90" customWidth="1"/>
    <col min="9" max="9" width="15.19921875" style="170" customWidth="1"/>
    <col min="10" max="11" width="17.46484375" style="90" bestFit="1" customWidth="1"/>
    <col min="12" max="12" width="17.59765625" style="90" customWidth="1"/>
    <col min="13" max="13" width="74.19921875" style="89" bestFit="1" customWidth="1"/>
    <col min="14" max="14" width="6.86328125" style="90" bestFit="1" customWidth="1"/>
    <col min="15" max="15" width="11" style="90" bestFit="1" customWidth="1"/>
    <col min="16" max="16" width="6.265625" style="90" bestFit="1" customWidth="1"/>
    <col min="17" max="18" width="10.73046875" style="90"/>
    <col min="19" max="19" width="15.73046875" style="90" customWidth="1"/>
    <col min="20" max="16384" width="10.73046875" style="90"/>
  </cols>
  <sheetData>
    <row r="1" spans="1:16" ht="36.75" customHeight="1" thickBot="1" x14ac:dyDescent="0.65">
      <c r="A1" s="84"/>
      <c r="B1" s="85" t="s">
        <v>110</v>
      </c>
      <c r="C1" s="86"/>
      <c r="D1" s="86"/>
      <c r="E1" s="86"/>
      <c r="F1" s="86"/>
      <c r="G1" s="86"/>
      <c r="H1" s="86"/>
      <c r="I1" s="86"/>
      <c r="J1" s="86"/>
      <c r="K1" s="87"/>
      <c r="L1" s="88"/>
      <c r="O1" s="91"/>
      <c r="P1" s="91"/>
    </row>
    <row r="2" spans="1:16" s="98" customFormat="1" ht="80.650000000000006" customHeight="1" thickBot="1" x14ac:dyDescent="0.55000000000000004">
      <c r="A2" s="92"/>
      <c r="B2" s="93" t="s">
        <v>136</v>
      </c>
      <c r="C2" s="94" t="s">
        <v>0</v>
      </c>
      <c r="D2" s="94" t="s">
        <v>1</v>
      </c>
      <c r="E2" s="94" t="s">
        <v>111</v>
      </c>
      <c r="F2" s="94" t="s">
        <v>2</v>
      </c>
      <c r="G2" s="94" t="s">
        <v>112</v>
      </c>
      <c r="H2" s="94" t="s">
        <v>3</v>
      </c>
      <c r="I2" s="94" t="s">
        <v>4</v>
      </c>
      <c r="J2" s="94" t="s">
        <v>5</v>
      </c>
      <c r="K2" s="94" t="s">
        <v>6</v>
      </c>
      <c r="L2" s="94" t="s">
        <v>7</v>
      </c>
      <c r="M2" s="95" t="s">
        <v>8</v>
      </c>
      <c r="N2" s="96" t="s">
        <v>9</v>
      </c>
      <c r="O2" s="96" t="s">
        <v>10</v>
      </c>
      <c r="P2" s="97" t="s">
        <v>11</v>
      </c>
    </row>
    <row r="3" spans="1:16" ht="17.75" customHeight="1" x14ac:dyDescent="0.45">
      <c r="A3" s="92">
        <v>1</v>
      </c>
      <c r="B3" s="99" t="s">
        <v>108</v>
      </c>
      <c r="C3" s="100">
        <v>31320000</v>
      </c>
      <c r="D3" s="100">
        <v>15645000</v>
      </c>
      <c r="E3" s="101">
        <f>D3/399560</f>
        <v>39.155571128241064</v>
      </c>
      <c r="F3" s="100">
        <v>18550300.079999998</v>
      </c>
      <c r="G3" s="102">
        <f>F3/399560</f>
        <v>46.426819701671832</v>
      </c>
      <c r="H3" s="103">
        <v>48441</v>
      </c>
      <c r="I3" s="104" t="s">
        <v>12</v>
      </c>
      <c r="J3" s="105">
        <v>32080425</v>
      </c>
      <c r="K3" s="106">
        <v>32080425</v>
      </c>
      <c r="L3" s="107">
        <f>J3-K3</f>
        <v>0</v>
      </c>
      <c r="M3" s="108" t="s">
        <v>16</v>
      </c>
      <c r="N3" s="109" t="s">
        <v>13</v>
      </c>
      <c r="O3" s="104" t="s">
        <v>14</v>
      </c>
      <c r="P3" s="110" t="s">
        <v>13</v>
      </c>
    </row>
    <row r="4" spans="1:16" ht="17.75" customHeight="1" x14ac:dyDescent="0.45">
      <c r="A4" s="92">
        <v>2</v>
      </c>
      <c r="B4" s="99" t="s">
        <v>17</v>
      </c>
      <c r="C4" s="100">
        <v>12180000</v>
      </c>
      <c r="D4" s="100">
        <v>2295000</v>
      </c>
      <c r="E4" s="101">
        <f>D4/399560</f>
        <v>5.743818200020022</v>
      </c>
      <c r="F4" s="100">
        <v>2398050</v>
      </c>
      <c r="G4" s="102">
        <f t="shared" ref="G4:G28" si="0">F4/399560</f>
        <v>6.0017268995895483</v>
      </c>
      <c r="H4" s="103">
        <v>45519</v>
      </c>
      <c r="I4" s="104" t="s">
        <v>12</v>
      </c>
      <c r="J4" s="105">
        <v>13228804</v>
      </c>
      <c r="K4" s="106">
        <f>J4</f>
        <v>13228804</v>
      </c>
      <c r="L4" s="107">
        <f t="shared" ref="L4:L28" si="1">J4-K4</f>
        <v>0</v>
      </c>
      <c r="M4" s="108" t="s">
        <v>15</v>
      </c>
      <c r="N4" s="109" t="s">
        <v>13</v>
      </c>
      <c r="O4" s="104" t="s">
        <v>14</v>
      </c>
      <c r="P4" s="110" t="s">
        <v>13</v>
      </c>
    </row>
    <row r="5" spans="1:16" ht="17.75" customHeight="1" x14ac:dyDescent="0.45">
      <c r="A5" s="92">
        <v>3</v>
      </c>
      <c r="B5" s="99" t="s">
        <v>18</v>
      </c>
      <c r="C5" s="100">
        <v>19635000</v>
      </c>
      <c r="D5" s="100">
        <v>10780000</v>
      </c>
      <c r="E5" s="101">
        <f t="shared" ref="E5:E28" si="2">D5/399560</f>
        <v>26.97967764540995</v>
      </c>
      <c r="F5" s="100">
        <v>13223875</v>
      </c>
      <c r="G5" s="102">
        <f t="shared" si="0"/>
        <v>33.096093202522773</v>
      </c>
      <c r="H5" s="103">
        <v>48806</v>
      </c>
      <c r="I5" s="104" t="s">
        <v>12</v>
      </c>
      <c r="J5" s="105">
        <v>20150419</v>
      </c>
      <c r="K5" s="106">
        <v>20150419</v>
      </c>
      <c r="L5" s="107">
        <f t="shared" si="1"/>
        <v>0</v>
      </c>
      <c r="M5" s="108" t="s">
        <v>19</v>
      </c>
      <c r="N5" s="109" t="s">
        <v>13</v>
      </c>
      <c r="O5" s="104" t="s">
        <v>14</v>
      </c>
      <c r="P5" s="110" t="s">
        <v>13</v>
      </c>
    </row>
    <row r="6" spans="1:16" ht="17.75" customHeight="1" x14ac:dyDescent="0.45">
      <c r="A6" s="92">
        <v>4</v>
      </c>
      <c r="B6" s="99" t="s">
        <v>20</v>
      </c>
      <c r="C6" s="111">
        <v>6345000</v>
      </c>
      <c r="D6" s="111">
        <v>345000</v>
      </c>
      <c r="E6" s="101">
        <f t="shared" si="2"/>
        <v>0.86344979477425166</v>
      </c>
      <c r="F6" s="111">
        <v>355350</v>
      </c>
      <c r="G6" s="102">
        <f t="shared" si="0"/>
        <v>0.8893532886174792</v>
      </c>
      <c r="H6" s="112">
        <v>45153</v>
      </c>
      <c r="I6" s="104" t="s">
        <v>12</v>
      </c>
      <c r="J6" s="105">
        <v>6524802</v>
      </c>
      <c r="K6" s="106">
        <f>J6</f>
        <v>6524802</v>
      </c>
      <c r="L6" s="107">
        <f t="shared" si="1"/>
        <v>0</v>
      </c>
      <c r="M6" s="108" t="s">
        <v>15</v>
      </c>
      <c r="N6" s="109" t="s">
        <v>13</v>
      </c>
      <c r="O6" s="104" t="s">
        <v>14</v>
      </c>
      <c r="P6" s="110" t="s">
        <v>13</v>
      </c>
    </row>
    <row r="7" spans="1:16" ht="17.75" customHeight="1" x14ac:dyDescent="0.45">
      <c r="A7" s="92">
        <v>5</v>
      </c>
      <c r="B7" s="99" t="s">
        <v>22</v>
      </c>
      <c r="C7" s="111">
        <v>28965000</v>
      </c>
      <c r="D7" s="111">
        <v>17370000</v>
      </c>
      <c r="E7" s="101">
        <f t="shared" si="2"/>
        <v>43.472820102112323</v>
      </c>
      <c r="F7" s="111">
        <v>21372450</v>
      </c>
      <c r="G7" s="102">
        <f t="shared" si="0"/>
        <v>53.489963960356391</v>
      </c>
      <c r="H7" s="113">
        <v>49171</v>
      </c>
      <c r="I7" s="104" t="s">
        <v>12</v>
      </c>
      <c r="J7" s="105">
        <v>30320852</v>
      </c>
      <c r="K7" s="106">
        <v>30320852</v>
      </c>
      <c r="L7" s="107">
        <f t="shared" si="1"/>
        <v>0</v>
      </c>
      <c r="M7" s="108" t="s">
        <v>19</v>
      </c>
      <c r="N7" s="109" t="s">
        <v>13</v>
      </c>
      <c r="O7" s="104" t="s">
        <v>14</v>
      </c>
      <c r="P7" s="110" t="s">
        <v>13</v>
      </c>
    </row>
    <row r="8" spans="1:16" ht="17.75" customHeight="1" x14ac:dyDescent="0.45">
      <c r="A8" s="92">
        <v>6</v>
      </c>
      <c r="B8" s="99" t="s">
        <v>21</v>
      </c>
      <c r="C8" s="111">
        <v>14485000</v>
      </c>
      <c r="D8" s="111">
        <v>8690000</v>
      </c>
      <c r="E8" s="101">
        <f t="shared" si="2"/>
        <v>21.748923816197816</v>
      </c>
      <c r="F8" s="111">
        <v>10691837.5</v>
      </c>
      <c r="G8" s="102">
        <f t="shared" si="0"/>
        <v>26.759028681549704</v>
      </c>
      <c r="H8" s="113">
        <v>49171</v>
      </c>
      <c r="I8" s="104" t="s">
        <v>12</v>
      </c>
      <c r="J8" s="105">
        <v>15160421</v>
      </c>
      <c r="K8" s="106">
        <v>15160421</v>
      </c>
      <c r="L8" s="107">
        <f t="shared" si="1"/>
        <v>0</v>
      </c>
      <c r="M8" s="108" t="s">
        <v>23</v>
      </c>
      <c r="N8" s="109" t="s">
        <v>13</v>
      </c>
      <c r="O8" s="104" t="s">
        <v>14</v>
      </c>
      <c r="P8" s="110" t="s">
        <v>13</v>
      </c>
    </row>
    <row r="9" spans="1:16" ht="17.75" customHeight="1" x14ac:dyDescent="0.45">
      <c r="A9" s="92">
        <v>7</v>
      </c>
      <c r="B9" s="99" t="s">
        <v>92</v>
      </c>
      <c r="C9" s="111">
        <v>36845000</v>
      </c>
      <c r="D9" s="111">
        <v>20800000</v>
      </c>
      <c r="E9" s="101">
        <f t="shared" si="2"/>
        <v>52.057262989288219</v>
      </c>
      <c r="F9" s="111">
        <v>25810000</v>
      </c>
      <c r="G9" s="102">
        <f t="shared" si="0"/>
        <v>64.596055661227354</v>
      </c>
      <c r="H9" s="113">
        <v>49536</v>
      </c>
      <c r="I9" s="104" t="s">
        <v>12</v>
      </c>
      <c r="J9" s="105">
        <v>32686900</v>
      </c>
      <c r="K9" s="106">
        <v>32686900</v>
      </c>
      <c r="L9" s="107">
        <f t="shared" si="1"/>
        <v>0</v>
      </c>
      <c r="M9" s="108" t="s">
        <v>24</v>
      </c>
      <c r="N9" s="109" t="s">
        <v>13</v>
      </c>
      <c r="O9" s="104" t="s">
        <v>14</v>
      </c>
      <c r="P9" s="110" t="s">
        <v>13</v>
      </c>
    </row>
    <row r="10" spans="1:16" ht="17.75" customHeight="1" x14ac:dyDescent="0.45">
      <c r="A10" s="92">
        <v>8</v>
      </c>
      <c r="B10" s="99" t="s">
        <v>93</v>
      </c>
      <c r="C10" s="111">
        <v>32005000</v>
      </c>
      <c r="D10" s="111">
        <v>6315000</v>
      </c>
      <c r="E10" s="101">
        <f t="shared" si="2"/>
        <v>15.804885373911302</v>
      </c>
      <c r="F10" s="111">
        <v>6851400</v>
      </c>
      <c r="G10" s="102">
        <f t="shared" si="0"/>
        <v>17.14736209830814</v>
      </c>
      <c r="H10" s="113">
        <v>46614</v>
      </c>
      <c r="I10" s="104" t="s">
        <v>12</v>
      </c>
      <c r="J10" s="105">
        <v>39989701</v>
      </c>
      <c r="K10" s="106">
        <f>J10</f>
        <v>39989701</v>
      </c>
      <c r="L10" s="107">
        <f t="shared" si="1"/>
        <v>0</v>
      </c>
      <c r="M10" s="108" t="s">
        <v>15</v>
      </c>
      <c r="N10" s="109" t="s">
        <v>13</v>
      </c>
      <c r="O10" s="104" t="s">
        <v>14</v>
      </c>
      <c r="P10" s="110" t="s">
        <v>13</v>
      </c>
    </row>
    <row r="11" spans="1:16" ht="17.75" customHeight="1" x14ac:dyDescent="0.45">
      <c r="A11" s="92">
        <v>9</v>
      </c>
      <c r="B11" s="99" t="s">
        <v>94</v>
      </c>
      <c r="C11" s="111">
        <v>47365000</v>
      </c>
      <c r="D11" s="111">
        <v>33385000</v>
      </c>
      <c r="E11" s="101">
        <f t="shared" si="2"/>
        <v>83.554409850835924</v>
      </c>
      <c r="F11" s="111">
        <v>39648650</v>
      </c>
      <c r="G11" s="102">
        <f t="shared" si="0"/>
        <v>99.230778856742418</v>
      </c>
      <c r="H11" s="113">
        <v>48806</v>
      </c>
      <c r="I11" s="104" t="s">
        <v>12</v>
      </c>
      <c r="J11" s="105">
        <v>53591072</v>
      </c>
      <c r="K11" s="106">
        <f>J11</f>
        <v>53591072</v>
      </c>
      <c r="L11" s="107">
        <f t="shared" si="1"/>
        <v>0</v>
      </c>
      <c r="M11" s="108" t="s">
        <v>15</v>
      </c>
      <c r="N11" s="109" t="s">
        <v>13</v>
      </c>
      <c r="O11" s="104" t="s">
        <v>14</v>
      </c>
      <c r="P11" s="110" t="s">
        <v>13</v>
      </c>
    </row>
    <row r="12" spans="1:16" ht="17.75" customHeight="1" x14ac:dyDescent="0.45">
      <c r="A12" s="92">
        <v>10</v>
      </c>
      <c r="B12" s="99" t="s">
        <v>95</v>
      </c>
      <c r="C12" s="111">
        <v>34440000</v>
      </c>
      <c r="D12" s="111">
        <v>24090000</v>
      </c>
      <c r="E12" s="101">
        <f t="shared" si="2"/>
        <v>60.29132045249775</v>
      </c>
      <c r="F12" s="111">
        <v>29508450</v>
      </c>
      <c r="G12" s="102">
        <f t="shared" si="0"/>
        <v>73.852362598858747</v>
      </c>
      <c r="H12" s="113">
        <v>49902</v>
      </c>
      <c r="I12" s="104" t="s">
        <v>12</v>
      </c>
      <c r="J12" s="105">
        <v>35507868</v>
      </c>
      <c r="K12" s="105">
        <v>35507868</v>
      </c>
      <c r="L12" s="107">
        <f t="shared" si="1"/>
        <v>0</v>
      </c>
      <c r="M12" s="108" t="s">
        <v>25</v>
      </c>
      <c r="N12" s="109" t="s">
        <v>13</v>
      </c>
      <c r="O12" s="104" t="s">
        <v>14</v>
      </c>
      <c r="P12" s="110" t="s">
        <v>13</v>
      </c>
    </row>
    <row r="13" spans="1:16" ht="17.75" customHeight="1" x14ac:dyDescent="0.45">
      <c r="A13" s="92">
        <v>11</v>
      </c>
      <c r="B13" s="99" t="s">
        <v>26</v>
      </c>
      <c r="C13" s="111">
        <v>15995000</v>
      </c>
      <c r="D13" s="111">
        <v>11195000</v>
      </c>
      <c r="E13" s="101">
        <f t="shared" si="2"/>
        <v>28.018320152167384</v>
      </c>
      <c r="F13" s="111">
        <v>13708900</v>
      </c>
      <c r="G13" s="102">
        <f t="shared" si="0"/>
        <v>34.309990990089098</v>
      </c>
      <c r="H13" s="113">
        <v>49902</v>
      </c>
      <c r="I13" s="104" t="s">
        <v>12</v>
      </c>
      <c r="J13" s="105">
        <v>16576195</v>
      </c>
      <c r="K13" s="105">
        <v>16576195</v>
      </c>
      <c r="L13" s="107">
        <f t="shared" si="1"/>
        <v>0</v>
      </c>
      <c r="M13" s="108" t="s">
        <v>27</v>
      </c>
      <c r="N13" s="109" t="s">
        <v>13</v>
      </c>
      <c r="O13" s="104" t="s">
        <v>14</v>
      </c>
      <c r="P13" s="110" t="s">
        <v>13</v>
      </c>
    </row>
    <row r="14" spans="1:16" ht="17.75" customHeight="1" x14ac:dyDescent="0.45">
      <c r="A14" s="92">
        <v>12</v>
      </c>
      <c r="B14" s="99" t="s">
        <v>28</v>
      </c>
      <c r="C14" s="111">
        <v>14150000</v>
      </c>
      <c r="D14" s="111">
        <v>5660000</v>
      </c>
      <c r="E14" s="101">
        <f t="shared" si="2"/>
        <v>14.16558214035439</v>
      </c>
      <c r="F14" s="111">
        <v>5974132</v>
      </c>
      <c r="G14" s="102">
        <f t="shared" si="0"/>
        <v>14.951776954650114</v>
      </c>
      <c r="H14" s="113">
        <v>46249</v>
      </c>
      <c r="I14" s="104" t="s">
        <v>12</v>
      </c>
      <c r="J14" s="105">
        <v>14129742</v>
      </c>
      <c r="K14" s="105">
        <v>14129742</v>
      </c>
      <c r="L14" s="107">
        <f>J14-K14</f>
        <v>0</v>
      </c>
      <c r="M14" s="108" t="s">
        <v>29</v>
      </c>
      <c r="N14" s="109" t="s">
        <v>13</v>
      </c>
      <c r="O14" s="104" t="s">
        <v>14</v>
      </c>
      <c r="P14" s="110" t="s">
        <v>13</v>
      </c>
    </row>
    <row r="15" spans="1:16" ht="17.75" customHeight="1" x14ac:dyDescent="0.45">
      <c r="A15" s="92">
        <v>13</v>
      </c>
      <c r="B15" s="99" t="s">
        <v>30</v>
      </c>
      <c r="C15" s="111">
        <v>58440000</v>
      </c>
      <c r="D15" s="111">
        <v>43815000</v>
      </c>
      <c r="E15" s="101">
        <f t="shared" si="2"/>
        <v>109.65812393632996</v>
      </c>
      <c r="F15" s="111">
        <v>55733700</v>
      </c>
      <c r="G15" s="102">
        <f t="shared" si="0"/>
        <v>139.4876864551006</v>
      </c>
      <c r="H15" s="113">
        <v>50267</v>
      </c>
      <c r="I15" s="104" t="s">
        <v>12</v>
      </c>
      <c r="J15" s="105">
        <v>62597926</v>
      </c>
      <c r="K15" s="105">
        <v>62597926</v>
      </c>
      <c r="L15" s="107">
        <f t="shared" si="1"/>
        <v>0</v>
      </c>
      <c r="M15" s="108" t="s">
        <v>25</v>
      </c>
      <c r="N15" s="109" t="s">
        <v>13</v>
      </c>
      <c r="O15" s="104" t="s">
        <v>14</v>
      </c>
      <c r="P15" s="110" t="s">
        <v>13</v>
      </c>
    </row>
    <row r="16" spans="1:16" ht="17.649999999999999" customHeight="1" x14ac:dyDescent="0.45">
      <c r="A16" s="92">
        <v>14</v>
      </c>
      <c r="B16" s="99" t="s">
        <v>31</v>
      </c>
      <c r="C16" s="111">
        <v>6110000</v>
      </c>
      <c r="D16" s="111">
        <v>3050000</v>
      </c>
      <c r="E16" s="101">
        <f>D16/399560</f>
        <v>7.6333967364100515</v>
      </c>
      <c r="F16" s="111">
        <v>3347375</v>
      </c>
      <c r="G16" s="102">
        <f>F16/399560</f>
        <v>8.3776529182100319</v>
      </c>
      <c r="H16" s="113">
        <v>46614</v>
      </c>
      <c r="I16" s="104" t="s">
        <v>12</v>
      </c>
      <c r="J16" s="105">
        <v>6395949</v>
      </c>
      <c r="K16" s="105">
        <v>6395949</v>
      </c>
      <c r="L16" s="107">
        <f>J16-K16</f>
        <v>0</v>
      </c>
      <c r="M16" s="108" t="s">
        <v>32</v>
      </c>
      <c r="N16" s="109" t="s">
        <v>13</v>
      </c>
      <c r="O16" s="104" t="s">
        <v>14</v>
      </c>
      <c r="P16" s="110" t="s">
        <v>13</v>
      </c>
    </row>
    <row r="17" spans="1:19" ht="17.75" customHeight="1" x14ac:dyDescent="0.45">
      <c r="A17" s="92">
        <v>15</v>
      </c>
      <c r="B17" s="99" t="s">
        <v>33</v>
      </c>
      <c r="C17" s="114">
        <v>18240000</v>
      </c>
      <c r="D17" s="114">
        <v>12965000</v>
      </c>
      <c r="E17" s="101">
        <f t="shared" si="2"/>
        <v>32.448193012313546</v>
      </c>
      <c r="F17" s="114">
        <v>14857250</v>
      </c>
      <c r="G17" s="102">
        <f t="shared" si="0"/>
        <v>37.184027430173188</v>
      </c>
      <c r="H17" s="115">
        <v>46614</v>
      </c>
      <c r="I17" s="116" t="s">
        <v>12</v>
      </c>
      <c r="J17" s="106">
        <v>21505794</v>
      </c>
      <c r="K17" s="105">
        <f>J17</f>
        <v>21505794</v>
      </c>
      <c r="L17" s="107">
        <f t="shared" si="1"/>
        <v>0</v>
      </c>
      <c r="M17" s="117" t="s">
        <v>15</v>
      </c>
      <c r="N17" s="118" t="s">
        <v>13</v>
      </c>
      <c r="O17" s="116" t="s">
        <v>14</v>
      </c>
      <c r="P17" s="119" t="s">
        <v>13</v>
      </c>
    </row>
    <row r="18" spans="1:19" ht="17.75" customHeight="1" x14ac:dyDescent="0.45">
      <c r="A18" s="92">
        <v>16</v>
      </c>
      <c r="B18" s="99" t="s">
        <v>34</v>
      </c>
      <c r="C18" s="114">
        <v>5060000</v>
      </c>
      <c r="D18" s="114">
        <v>3030000</v>
      </c>
      <c r="E18" s="101">
        <f t="shared" si="2"/>
        <v>7.5833416758434273</v>
      </c>
      <c r="F18" s="114">
        <v>3412539</v>
      </c>
      <c r="G18" s="102">
        <f t="shared" si="0"/>
        <v>8.5407423165482026</v>
      </c>
      <c r="H18" s="115">
        <v>46980</v>
      </c>
      <c r="I18" s="116" t="s">
        <v>12</v>
      </c>
      <c r="J18" s="106">
        <v>5175000</v>
      </c>
      <c r="K18" s="105">
        <v>5175000</v>
      </c>
      <c r="L18" s="107">
        <f t="shared" si="1"/>
        <v>0</v>
      </c>
      <c r="M18" s="117" t="s">
        <v>35</v>
      </c>
      <c r="N18" s="118" t="s">
        <v>13</v>
      </c>
      <c r="O18" s="116" t="s">
        <v>14</v>
      </c>
      <c r="P18" s="119" t="s">
        <v>13</v>
      </c>
    </row>
    <row r="19" spans="1:19" ht="17.75" customHeight="1" x14ac:dyDescent="0.45">
      <c r="A19" s="92">
        <v>17</v>
      </c>
      <c r="B19" s="99" t="s">
        <v>36</v>
      </c>
      <c r="C19" s="114">
        <v>54200000</v>
      </c>
      <c r="D19" s="114">
        <v>43360000</v>
      </c>
      <c r="E19" s="101">
        <f t="shared" si="2"/>
        <v>108.51937130843929</v>
      </c>
      <c r="F19" s="114">
        <v>56045510</v>
      </c>
      <c r="G19" s="102">
        <f t="shared" si="0"/>
        <v>140.26806987686456</v>
      </c>
      <c r="H19" s="115">
        <v>50632</v>
      </c>
      <c r="I19" s="116" t="s">
        <v>12</v>
      </c>
      <c r="J19" s="106">
        <v>56578000</v>
      </c>
      <c r="K19" s="105">
        <v>56578000</v>
      </c>
      <c r="L19" s="107">
        <f t="shared" si="1"/>
        <v>0</v>
      </c>
      <c r="M19" s="108" t="s">
        <v>25</v>
      </c>
      <c r="N19" s="118" t="s">
        <v>13</v>
      </c>
      <c r="O19" s="116" t="s">
        <v>14</v>
      </c>
      <c r="P19" s="119" t="s">
        <v>13</v>
      </c>
    </row>
    <row r="20" spans="1:19" ht="17.75" customHeight="1" x14ac:dyDescent="0.45">
      <c r="A20" s="92">
        <v>18</v>
      </c>
      <c r="B20" s="99" t="s">
        <v>37</v>
      </c>
      <c r="C20" s="114">
        <v>5370000</v>
      </c>
      <c r="D20" s="114">
        <v>3750000</v>
      </c>
      <c r="E20" s="101">
        <f t="shared" si="2"/>
        <v>9.3853238562418664</v>
      </c>
      <c r="F20" s="114">
        <v>4381450</v>
      </c>
      <c r="G20" s="102">
        <f t="shared" si="0"/>
        <v>10.96568725598158</v>
      </c>
      <c r="H20" s="115">
        <v>47345</v>
      </c>
      <c r="I20" s="116" t="s">
        <v>12</v>
      </c>
      <c r="J20" s="106">
        <v>5932336</v>
      </c>
      <c r="K20" s="105">
        <v>5932336</v>
      </c>
      <c r="L20" s="107">
        <f t="shared" si="1"/>
        <v>0</v>
      </c>
      <c r="M20" s="117" t="s">
        <v>38</v>
      </c>
      <c r="N20" s="118" t="s">
        <v>13</v>
      </c>
      <c r="O20" s="116" t="s">
        <v>14</v>
      </c>
      <c r="P20" s="119" t="s">
        <v>13</v>
      </c>
    </row>
    <row r="21" spans="1:19" ht="17.75" customHeight="1" x14ac:dyDescent="0.45">
      <c r="A21" s="92">
        <v>19</v>
      </c>
      <c r="B21" s="99" t="s">
        <v>39</v>
      </c>
      <c r="C21" s="114">
        <v>55870000</v>
      </c>
      <c r="D21" s="114">
        <v>47485000</v>
      </c>
      <c r="E21" s="101">
        <f t="shared" si="2"/>
        <v>118.84322755030533</v>
      </c>
      <c r="F21" s="114">
        <v>62341350</v>
      </c>
      <c r="G21" s="102">
        <f t="shared" si="0"/>
        <v>156.02500250275304</v>
      </c>
      <c r="H21" s="115">
        <v>50997</v>
      </c>
      <c r="I21" s="116" t="s">
        <v>12</v>
      </c>
      <c r="J21" s="106">
        <v>55450000</v>
      </c>
      <c r="K21" s="105">
        <f>J21</f>
        <v>55450000</v>
      </c>
      <c r="L21" s="107">
        <f t="shared" si="1"/>
        <v>0</v>
      </c>
      <c r="M21" s="117" t="s">
        <v>40</v>
      </c>
      <c r="N21" s="118" t="s">
        <v>13</v>
      </c>
      <c r="O21" s="116" t="s">
        <v>14</v>
      </c>
      <c r="P21" s="119" t="s">
        <v>13</v>
      </c>
      <c r="S21" s="120"/>
    </row>
    <row r="22" spans="1:19" ht="17.75" customHeight="1" x14ac:dyDescent="0.45">
      <c r="A22" s="92">
        <v>20</v>
      </c>
      <c r="B22" s="99" t="s">
        <v>43</v>
      </c>
      <c r="C22" s="114">
        <v>8720000</v>
      </c>
      <c r="D22" s="114">
        <v>4370000</v>
      </c>
      <c r="E22" s="101">
        <f t="shared" si="2"/>
        <v>10.937030733807187</v>
      </c>
      <c r="F22" s="114">
        <v>5190700</v>
      </c>
      <c r="G22" s="102">
        <f t="shared" si="0"/>
        <v>12.991040144158575</v>
      </c>
      <c r="H22" s="115">
        <v>47710</v>
      </c>
      <c r="I22" s="116" t="s">
        <v>12</v>
      </c>
      <c r="J22" s="106">
        <v>47377000</v>
      </c>
      <c r="K22" s="106">
        <f>J22</f>
        <v>47377000</v>
      </c>
      <c r="L22" s="107">
        <f t="shared" si="1"/>
        <v>0</v>
      </c>
      <c r="M22" s="117" t="s">
        <v>42</v>
      </c>
      <c r="N22" s="118" t="s">
        <v>13</v>
      </c>
      <c r="O22" s="116" t="s">
        <v>14</v>
      </c>
      <c r="P22" s="119" t="s">
        <v>13</v>
      </c>
    </row>
    <row r="23" spans="1:19" ht="17.75" customHeight="1" x14ac:dyDescent="0.45">
      <c r="A23" s="92">
        <v>21</v>
      </c>
      <c r="B23" s="99" t="s">
        <v>44</v>
      </c>
      <c r="C23" s="114">
        <v>9205000</v>
      </c>
      <c r="D23" s="114">
        <v>7000000</v>
      </c>
      <c r="E23" s="101">
        <f>D23/399560</f>
        <v>17.519271198318151</v>
      </c>
      <c r="F23" s="114">
        <v>8096900</v>
      </c>
      <c r="G23" s="102">
        <f>F23/399560</f>
        <v>20.264540995094602</v>
      </c>
      <c r="H23" s="115">
        <v>47710</v>
      </c>
      <c r="I23" s="116" t="s">
        <v>12</v>
      </c>
      <c r="J23" s="106">
        <v>9759178.0500000007</v>
      </c>
      <c r="K23" s="106">
        <f>J23</f>
        <v>9759178.0500000007</v>
      </c>
      <c r="L23" s="107">
        <f>J23-K23</f>
        <v>0</v>
      </c>
      <c r="M23" s="117" t="s">
        <v>15</v>
      </c>
      <c r="N23" s="118" t="s">
        <v>13</v>
      </c>
      <c r="O23" s="116" t="s">
        <v>14</v>
      </c>
      <c r="P23" s="119" t="s">
        <v>13</v>
      </c>
    </row>
    <row r="24" spans="1:19" ht="17.75" customHeight="1" x14ac:dyDescent="0.45">
      <c r="A24" s="92">
        <v>22</v>
      </c>
      <c r="B24" s="99" t="s">
        <v>41</v>
      </c>
      <c r="C24" s="114">
        <v>39625000</v>
      </c>
      <c r="D24" s="114">
        <v>37535000</v>
      </c>
      <c r="E24" s="101">
        <f t="shared" si="2"/>
        <v>93.940834918410246</v>
      </c>
      <c r="F24" s="114">
        <v>49836750</v>
      </c>
      <c r="G24" s="102">
        <f t="shared" si="0"/>
        <v>124.72907698468315</v>
      </c>
      <c r="H24" s="115">
        <v>51363</v>
      </c>
      <c r="I24" s="116" t="s">
        <v>12</v>
      </c>
      <c r="J24" s="106">
        <v>10320000</v>
      </c>
      <c r="K24" s="106">
        <v>10320000</v>
      </c>
      <c r="L24" s="107">
        <f t="shared" si="1"/>
        <v>0</v>
      </c>
      <c r="M24" s="117" t="s">
        <v>139</v>
      </c>
      <c r="N24" s="118" t="s">
        <v>13</v>
      </c>
      <c r="O24" s="116" t="s">
        <v>14</v>
      </c>
      <c r="P24" s="119" t="s">
        <v>13</v>
      </c>
    </row>
    <row r="25" spans="1:19" ht="17.649999999999999" customHeight="1" x14ac:dyDescent="0.45">
      <c r="A25" s="92">
        <v>23</v>
      </c>
      <c r="B25" s="99" t="s">
        <v>96</v>
      </c>
      <c r="C25" s="114">
        <v>174665000</v>
      </c>
      <c r="D25" s="114">
        <v>157070000</v>
      </c>
      <c r="E25" s="101">
        <f>D25/399560</f>
        <v>393.10741815997596</v>
      </c>
      <c r="F25" s="114">
        <v>181664382.90000001</v>
      </c>
      <c r="G25" s="102">
        <f>F25/399560</f>
        <v>454.66108444288722</v>
      </c>
      <c r="H25" s="115">
        <v>50632</v>
      </c>
      <c r="I25" s="116" t="s">
        <v>12</v>
      </c>
      <c r="J25" s="106">
        <v>173990257.38999999</v>
      </c>
      <c r="K25" s="106">
        <v>173990257.38999999</v>
      </c>
      <c r="L25" s="107">
        <f>J25-K25</f>
        <v>0</v>
      </c>
      <c r="M25" s="117" t="s">
        <v>46</v>
      </c>
      <c r="N25" s="118" t="s">
        <v>13</v>
      </c>
      <c r="O25" s="116" t="s">
        <v>14</v>
      </c>
      <c r="P25" s="119" t="s">
        <v>13</v>
      </c>
    </row>
    <row r="26" spans="1:19" ht="17.75" customHeight="1" x14ac:dyDescent="0.45">
      <c r="A26" s="92">
        <v>24</v>
      </c>
      <c r="B26" s="121" t="s">
        <v>97</v>
      </c>
      <c r="C26" s="100">
        <v>31820000</v>
      </c>
      <c r="D26" s="114">
        <v>30225000</v>
      </c>
      <c r="E26" s="101">
        <f t="shared" si="2"/>
        <v>75.645710281309434</v>
      </c>
      <c r="F26" s="114">
        <v>39528000</v>
      </c>
      <c r="G26" s="102">
        <f t="shared" si="0"/>
        <v>98.928821703874263</v>
      </c>
      <c r="H26" s="115">
        <v>51728</v>
      </c>
      <c r="I26" s="116" t="s">
        <v>12</v>
      </c>
      <c r="J26" s="106">
        <v>36670000</v>
      </c>
      <c r="K26" s="106">
        <v>4118454.89</v>
      </c>
      <c r="L26" s="107">
        <f t="shared" si="1"/>
        <v>32551545.109999999</v>
      </c>
      <c r="M26" s="117" t="s">
        <v>106</v>
      </c>
      <c r="N26" s="118" t="s">
        <v>13</v>
      </c>
      <c r="O26" s="116" t="s">
        <v>14</v>
      </c>
      <c r="P26" s="119" t="s">
        <v>13</v>
      </c>
    </row>
    <row r="27" spans="1:19" ht="17.75" customHeight="1" x14ac:dyDescent="0.45">
      <c r="A27" s="92">
        <v>25</v>
      </c>
      <c r="B27" s="121" t="s">
        <v>98</v>
      </c>
      <c r="C27" s="100">
        <v>8325000</v>
      </c>
      <c r="D27" s="114">
        <v>7365000</v>
      </c>
      <c r="E27" s="101">
        <f t="shared" si="2"/>
        <v>18.432776053659026</v>
      </c>
      <c r="F27" s="114">
        <v>9134700</v>
      </c>
      <c r="G27" s="102">
        <f t="shared" si="0"/>
        <v>22.861898087896687</v>
      </c>
      <c r="H27" s="115">
        <v>48075</v>
      </c>
      <c r="I27" s="116" t="s">
        <v>12</v>
      </c>
      <c r="J27" s="106">
        <v>10097454.4</v>
      </c>
      <c r="K27" s="106">
        <f>J27</f>
        <v>10097454.4</v>
      </c>
      <c r="L27" s="107">
        <f t="shared" si="1"/>
        <v>0</v>
      </c>
      <c r="M27" s="117" t="s">
        <v>15</v>
      </c>
      <c r="N27" s="118" t="s">
        <v>13</v>
      </c>
      <c r="O27" s="116" t="s">
        <v>14</v>
      </c>
      <c r="P27" s="119" t="s">
        <v>13</v>
      </c>
    </row>
    <row r="28" spans="1:19" s="127" customFormat="1" ht="17.75" customHeight="1" x14ac:dyDescent="0.4">
      <c r="A28" s="122">
        <v>26</v>
      </c>
      <c r="B28" s="121" t="s">
        <v>109</v>
      </c>
      <c r="C28" s="100">
        <v>83240000</v>
      </c>
      <c r="D28" s="114">
        <v>83240000</v>
      </c>
      <c r="E28" s="101">
        <f t="shared" si="2"/>
        <v>208.32916207828612</v>
      </c>
      <c r="F28" s="114">
        <v>122709751.11</v>
      </c>
      <c r="G28" s="102">
        <f t="shared" si="0"/>
        <v>307.11220119631594</v>
      </c>
      <c r="H28" s="123">
        <v>52093</v>
      </c>
      <c r="I28" s="109" t="s">
        <v>12</v>
      </c>
      <c r="J28" s="124">
        <v>87904000</v>
      </c>
      <c r="K28" s="124">
        <v>0</v>
      </c>
      <c r="L28" s="125">
        <f t="shared" si="1"/>
        <v>87904000</v>
      </c>
      <c r="M28" s="117" t="s">
        <v>118</v>
      </c>
      <c r="N28" s="118" t="s">
        <v>13</v>
      </c>
      <c r="O28" s="118" t="s">
        <v>14</v>
      </c>
      <c r="P28" s="126" t="s">
        <v>13</v>
      </c>
    </row>
    <row r="29" spans="1:19" ht="17.75" customHeight="1" x14ac:dyDescent="0.45">
      <c r="A29" s="92"/>
      <c r="B29" s="128" t="s">
        <v>47</v>
      </c>
      <c r="C29" s="129">
        <f>SUM(C3:C28)</f>
        <v>852620000</v>
      </c>
      <c r="D29" s="129">
        <f>SUM(D3:D28)</f>
        <v>640830000</v>
      </c>
      <c r="E29" s="130">
        <f>SUM(E3:E28)</f>
        <v>1603.83922314546</v>
      </c>
      <c r="F29" s="129">
        <f>SUM(F3:F28)</f>
        <v>804373752.59000003</v>
      </c>
      <c r="G29" s="131">
        <f>SUM(G3:G28)</f>
        <v>2013.1488452047251</v>
      </c>
      <c r="H29" s="132"/>
      <c r="I29" s="133"/>
      <c r="J29" s="134">
        <f>SUM(J3:J28)</f>
        <v>899700095.83999991</v>
      </c>
      <c r="K29" s="134">
        <f>SUM(K3:K27)</f>
        <v>779244550.7299999</v>
      </c>
      <c r="L29" s="134">
        <f>SUM(L3:L28)</f>
        <v>120455545.11</v>
      </c>
      <c r="M29" s="135"/>
      <c r="N29" s="133"/>
      <c r="O29" s="133"/>
      <c r="P29" s="136"/>
    </row>
    <row r="30" spans="1:19" ht="17.75" customHeight="1" x14ac:dyDescent="0.45">
      <c r="A30" s="92">
        <v>27</v>
      </c>
      <c r="B30" s="137" t="s">
        <v>48</v>
      </c>
      <c r="C30" s="100">
        <v>13885000</v>
      </c>
      <c r="D30" s="100">
        <v>5550000</v>
      </c>
      <c r="E30" s="101">
        <f>D30/399560</f>
        <v>13.890279307237961</v>
      </c>
      <c r="F30" s="100">
        <v>5932382.5</v>
      </c>
      <c r="G30" s="102">
        <f>F30/399560</f>
        <v>14.847288267093804</v>
      </c>
      <c r="H30" s="103">
        <v>47635</v>
      </c>
      <c r="I30" s="138" t="s">
        <v>49</v>
      </c>
      <c r="J30" s="139">
        <v>13885000</v>
      </c>
      <c r="K30" s="140">
        <f t="shared" ref="K30:K38" si="3">J30</f>
        <v>13885000</v>
      </c>
      <c r="L30" s="139">
        <f>J30-K30</f>
        <v>0</v>
      </c>
      <c r="M30" s="141" t="s">
        <v>50</v>
      </c>
      <c r="N30" s="138" t="s">
        <v>13</v>
      </c>
      <c r="O30" s="138" t="s">
        <v>14</v>
      </c>
      <c r="P30" s="142" t="s">
        <v>13</v>
      </c>
    </row>
    <row r="31" spans="1:19" ht="17.75" customHeight="1" x14ac:dyDescent="0.45">
      <c r="A31" s="92">
        <v>28</v>
      </c>
      <c r="B31" s="137" t="s">
        <v>51</v>
      </c>
      <c r="C31" s="100">
        <v>16640000</v>
      </c>
      <c r="D31" s="100">
        <v>8300000</v>
      </c>
      <c r="E31" s="101">
        <f t="shared" ref="E31:E52" si="4">D31/399560</f>
        <v>20.772850135148662</v>
      </c>
      <c r="F31" s="100">
        <v>9822635</v>
      </c>
      <c r="G31" s="102">
        <f t="shared" ref="G31:G52" si="5">F31/399560</f>
        <v>24.583629492441688</v>
      </c>
      <c r="H31" s="103">
        <v>48366</v>
      </c>
      <c r="I31" s="138" t="s">
        <v>49</v>
      </c>
      <c r="J31" s="139">
        <v>16986112</v>
      </c>
      <c r="K31" s="139">
        <f t="shared" si="3"/>
        <v>16986112</v>
      </c>
      <c r="L31" s="139">
        <f t="shared" ref="L31:L60" si="6">J31-K31</f>
        <v>0</v>
      </c>
      <c r="M31" s="141" t="s">
        <v>50</v>
      </c>
      <c r="N31" s="138" t="s">
        <v>13</v>
      </c>
      <c r="O31" s="138" t="s">
        <v>14</v>
      </c>
      <c r="P31" s="142" t="s">
        <v>13</v>
      </c>
    </row>
    <row r="32" spans="1:19" ht="17.75" customHeight="1" x14ac:dyDescent="0.45">
      <c r="A32" s="92">
        <v>29</v>
      </c>
      <c r="B32" s="137" t="s">
        <v>52</v>
      </c>
      <c r="C32" s="100">
        <v>8930000</v>
      </c>
      <c r="D32" s="100">
        <v>4895000</v>
      </c>
      <c r="E32" s="101">
        <f t="shared" si="4"/>
        <v>12.250976073681048</v>
      </c>
      <c r="F32" s="100">
        <v>6044212.5</v>
      </c>
      <c r="G32" s="102">
        <f t="shared" si="5"/>
        <v>15.127171138252077</v>
      </c>
      <c r="H32" s="103">
        <v>48731</v>
      </c>
      <c r="I32" s="138" t="s">
        <v>49</v>
      </c>
      <c r="J32" s="139">
        <v>9115003</v>
      </c>
      <c r="K32" s="139">
        <f t="shared" si="3"/>
        <v>9115003</v>
      </c>
      <c r="L32" s="139">
        <f t="shared" si="6"/>
        <v>0</v>
      </c>
      <c r="M32" s="141" t="s">
        <v>50</v>
      </c>
      <c r="N32" s="138" t="s">
        <v>13</v>
      </c>
      <c r="O32" s="138" t="s">
        <v>14</v>
      </c>
      <c r="P32" s="142" t="s">
        <v>13</v>
      </c>
    </row>
    <row r="33" spans="1:16" ht="17.75" customHeight="1" x14ac:dyDescent="0.45">
      <c r="A33" s="92">
        <v>30</v>
      </c>
      <c r="B33" s="137" t="s">
        <v>53</v>
      </c>
      <c r="C33" s="100">
        <v>8250000</v>
      </c>
      <c r="D33" s="100">
        <v>750000</v>
      </c>
      <c r="E33" s="101">
        <f t="shared" si="4"/>
        <v>1.8770647712483732</v>
      </c>
      <c r="F33" s="100">
        <v>772500</v>
      </c>
      <c r="G33" s="102">
        <f t="shared" si="5"/>
        <v>1.9333767143858245</v>
      </c>
      <c r="H33" s="103">
        <v>45078</v>
      </c>
      <c r="I33" s="138" t="s">
        <v>49</v>
      </c>
      <c r="J33" s="139">
        <v>8515007</v>
      </c>
      <c r="K33" s="140">
        <f t="shared" si="3"/>
        <v>8515007</v>
      </c>
      <c r="L33" s="139">
        <f t="shared" si="6"/>
        <v>0</v>
      </c>
      <c r="M33" s="141" t="s">
        <v>50</v>
      </c>
      <c r="N33" s="138" t="s">
        <v>13</v>
      </c>
      <c r="O33" s="138" t="s">
        <v>14</v>
      </c>
      <c r="P33" s="142" t="s">
        <v>13</v>
      </c>
    </row>
    <row r="34" spans="1:16" ht="17.75" customHeight="1" x14ac:dyDescent="0.45">
      <c r="A34" s="92">
        <v>31</v>
      </c>
      <c r="B34" s="137" t="s">
        <v>54</v>
      </c>
      <c r="C34" s="100">
        <v>3430000</v>
      </c>
      <c r="D34" s="100">
        <v>2040000</v>
      </c>
      <c r="E34" s="101">
        <f t="shared" si="4"/>
        <v>5.1056161777955751</v>
      </c>
      <c r="F34" s="100">
        <v>2261986</v>
      </c>
      <c r="G34" s="102">
        <f t="shared" si="5"/>
        <v>5.6611923115426972</v>
      </c>
      <c r="H34" s="103">
        <v>49096</v>
      </c>
      <c r="I34" s="138" t="s">
        <v>49</v>
      </c>
      <c r="J34" s="139">
        <v>3430000</v>
      </c>
      <c r="K34" s="140">
        <f t="shared" si="3"/>
        <v>3430000</v>
      </c>
      <c r="L34" s="139">
        <f t="shared" si="6"/>
        <v>0</v>
      </c>
      <c r="M34" s="141" t="s">
        <v>50</v>
      </c>
      <c r="N34" s="138" t="s">
        <v>13</v>
      </c>
      <c r="O34" s="138" t="s">
        <v>14</v>
      </c>
      <c r="P34" s="142" t="s">
        <v>13</v>
      </c>
    </row>
    <row r="35" spans="1:16" ht="17.75" customHeight="1" x14ac:dyDescent="0.45">
      <c r="A35" s="92">
        <v>32</v>
      </c>
      <c r="B35" s="137" t="s">
        <v>55</v>
      </c>
      <c r="C35" s="100">
        <v>13325000</v>
      </c>
      <c r="D35" s="100">
        <v>7980000</v>
      </c>
      <c r="E35" s="101">
        <f t="shared" si="4"/>
        <v>19.97196916608269</v>
      </c>
      <c r="F35" s="100">
        <v>9735600</v>
      </c>
      <c r="G35" s="102">
        <f t="shared" si="5"/>
        <v>24.365802382620885</v>
      </c>
      <c r="H35" s="103">
        <v>49096</v>
      </c>
      <c r="I35" s="138" t="s">
        <v>49</v>
      </c>
      <c r="J35" s="139">
        <v>13364591</v>
      </c>
      <c r="K35" s="140">
        <f t="shared" si="3"/>
        <v>13364591</v>
      </c>
      <c r="L35" s="139">
        <f t="shared" si="6"/>
        <v>0</v>
      </c>
      <c r="M35" s="141" t="s">
        <v>50</v>
      </c>
      <c r="N35" s="138" t="s">
        <v>13</v>
      </c>
      <c r="O35" s="138" t="s">
        <v>14</v>
      </c>
      <c r="P35" s="142" t="s">
        <v>13</v>
      </c>
    </row>
    <row r="36" spans="1:16" ht="17.75" customHeight="1" x14ac:dyDescent="0.45">
      <c r="A36" s="92">
        <v>33</v>
      </c>
      <c r="B36" s="137" t="s">
        <v>56</v>
      </c>
      <c r="C36" s="100">
        <v>7975000</v>
      </c>
      <c r="D36" s="100">
        <v>1680000</v>
      </c>
      <c r="E36" s="101">
        <f t="shared" si="4"/>
        <v>4.204625087596356</v>
      </c>
      <c r="F36" s="100">
        <v>1763800</v>
      </c>
      <c r="G36" s="102">
        <f t="shared" si="5"/>
        <v>4.4143557913705074</v>
      </c>
      <c r="H36" s="103">
        <v>45444</v>
      </c>
      <c r="I36" s="138" t="s">
        <v>49</v>
      </c>
      <c r="J36" s="139">
        <v>8295595</v>
      </c>
      <c r="K36" s="140">
        <f t="shared" si="3"/>
        <v>8295595</v>
      </c>
      <c r="L36" s="139">
        <f t="shared" si="6"/>
        <v>0</v>
      </c>
      <c r="M36" s="141" t="s">
        <v>50</v>
      </c>
      <c r="N36" s="138" t="s">
        <v>13</v>
      </c>
      <c r="O36" s="138" t="s">
        <v>14</v>
      </c>
      <c r="P36" s="142" t="s">
        <v>13</v>
      </c>
    </row>
    <row r="37" spans="1:16" ht="17.75" customHeight="1" x14ac:dyDescent="0.45">
      <c r="A37" s="92">
        <v>34</v>
      </c>
      <c r="B37" s="137" t="s">
        <v>57</v>
      </c>
      <c r="C37" s="100">
        <v>18240000</v>
      </c>
      <c r="D37" s="100">
        <v>11835000</v>
      </c>
      <c r="E37" s="101">
        <f t="shared" si="4"/>
        <v>29.620082090299331</v>
      </c>
      <c r="F37" s="100">
        <v>14683400.5</v>
      </c>
      <c r="G37" s="102">
        <f t="shared" si="5"/>
        <v>36.748925067574334</v>
      </c>
      <c r="H37" s="103">
        <v>49461</v>
      </c>
      <c r="I37" s="138" t="s">
        <v>49</v>
      </c>
      <c r="J37" s="139">
        <v>18559200</v>
      </c>
      <c r="K37" s="140">
        <f t="shared" si="3"/>
        <v>18559200</v>
      </c>
      <c r="L37" s="139">
        <f t="shared" si="6"/>
        <v>0</v>
      </c>
      <c r="M37" s="141" t="s">
        <v>50</v>
      </c>
      <c r="N37" s="138" t="s">
        <v>13</v>
      </c>
      <c r="O37" s="138" t="s">
        <v>14</v>
      </c>
      <c r="P37" s="142" t="s">
        <v>13</v>
      </c>
    </row>
    <row r="38" spans="1:16" ht="17.75" customHeight="1" x14ac:dyDescent="0.45">
      <c r="A38" s="92">
        <v>35</v>
      </c>
      <c r="B38" s="137" t="s">
        <v>58</v>
      </c>
      <c r="C38" s="100">
        <v>11910000</v>
      </c>
      <c r="D38" s="100">
        <v>5890000</v>
      </c>
      <c r="E38" s="101">
        <f t="shared" si="4"/>
        <v>14.741215336870557</v>
      </c>
      <c r="F38" s="100">
        <v>6535950</v>
      </c>
      <c r="G38" s="102">
        <f t="shared" si="5"/>
        <v>16.357868655521074</v>
      </c>
      <c r="H38" s="103">
        <v>46539</v>
      </c>
      <c r="I38" s="138" t="s">
        <v>49</v>
      </c>
      <c r="J38" s="139">
        <v>12777048</v>
      </c>
      <c r="K38" s="140">
        <f t="shared" si="3"/>
        <v>12777048</v>
      </c>
      <c r="L38" s="139">
        <f t="shared" si="6"/>
        <v>0</v>
      </c>
      <c r="M38" s="141" t="s">
        <v>50</v>
      </c>
      <c r="N38" s="138" t="s">
        <v>13</v>
      </c>
      <c r="O38" s="138" t="s">
        <v>14</v>
      </c>
      <c r="P38" s="142" t="s">
        <v>13</v>
      </c>
    </row>
    <row r="39" spans="1:16" ht="17.75" customHeight="1" x14ac:dyDescent="0.45">
      <c r="A39" s="92">
        <v>36</v>
      </c>
      <c r="B39" s="137" t="s">
        <v>59</v>
      </c>
      <c r="C39" s="100">
        <v>2080000</v>
      </c>
      <c r="D39" s="100">
        <v>1450000</v>
      </c>
      <c r="E39" s="101">
        <f t="shared" si="4"/>
        <v>3.6289918910801884</v>
      </c>
      <c r="F39" s="100">
        <v>1501150</v>
      </c>
      <c r="G39" s="102">
        <f t="shared" si="5"/>
        <v>3.7570077084793274</v>
      </c>
      <c r="H39" s="103">
        <v>49827</v>
      </c>
      <c r="I39" s="138" t="s">
        <v>49</v>
      </c>
      <c r="J39" s="139">
        <v>2080000</v>
      </c>
      <c r="K39" s="140">
        <v>2080000</v>
      </c>
      <c r="L39" s="139">
        <f t="shared" si="6"/>
        <v>0</v>
      </c>
      <c r="M39" s="141" t="s">
        <v>50</v>
      </c>
      <c r="N39" s="138" t="s">
        <v>13</v>
      </c>
      <c r="O39" s="138" t="s">
        <v>14</v>
      </c>
      <c r="P39" s="142" t="s">
        <v>13</v>
      </c>
    </row>
    <row r="40" spans="1:16" ht="17.75" customHeight="1" x14ac:dyDescent="0.45">
      <c r="A40" s="92">
        <v>37</v>
      </c>
      <c r="B40" s="137" t="s">
        <v>60</v>
      </c>
      <c r="C40" s="100">
        <v>39185000</v>
      </c>
      <c r="D40" s="100">
        <v>27430000</v>
      </c>
      <c r="E40" s="101">
        <f t="shared" si="4"/>
        <v>68.650515567123833</v>
      </c>
      <c r="F40" s="100">
        <v>34346400</v>
      </c>
      <c r="G40" s="102">
        <f t="shared" si="5"/>
        <v>85.960556612273507</v>
      </c>
      <c r="H40" s="103">
        <v>49827</v>
      </c>
      <c r="I40" s="138" t="s">
        <v>49</v>
      </c>
      <c r="J40" s="139">
        <v>41752658</v>
      </c>
      <c r="K40" s="140">
        <v>41752658</v>
      </c>
      <c r="L40" s="139">
        <f t="shared" si="6"/>
        <v>0</v>
      </c>
      <c r="M40" s="141" t="s">
        <v>50</v>
      </c>
      <c r="N40" s="138" t="s">
        <v>13</v>
      </c>
      <c r="O40" s="138" t="s">
        <v>14</v>
      </c>
      <c r="P40" s="142" t="s">
        <v>13</v>
      </c>
    </row>
    <row r="41" spans="1:16" ht="17.75" customHeight="1" x14ac:dyDescent="0.45">
      <c r="A41" s="92">
        <v>38</v>
      </c>
      <c r="B41" s="137" t="s">
        <v>61</v>
      </c>
      <c r="C41" s="100">
        <v>4775000</v>
      </c>
      <c r="D41" s="100">
        <v>3500000</v>
      </c>
      <c r="E41" s="101">
        <f t="shared" si="4"/>
        <v>8.7596355991590755</v>
      </c>
      <c r="F41" s="100">
        <v>3772500</v>
      </c>
      <c r="G41" s="102">
        <f t="shared" si="5"/>
        <v>9.4416357993793181</v>
      </c>
      <c r="H41" s="103">
        <v>49827</v>
      </c>
      <c r="I41" s="138" t="s">
        <v>49</v>
      </c>
      <c r="J41" s="139">
        <v>4775000</v>
      </c>
      <c r="K41" s="140">
        <v>4775000</v>
      </c>
      <c r="L41" s="139">
        <f t="shared" si="6"/>
        <v>0</v>
      </c>
      <c r="M41" s="141" t="s">
        <v>50</v>
      </c>
      <c r="N41" s="138" t="s">
        <v>13</v>
      </c>
      <c r="O41" s="104" t="s">
        <v>14</v>
      </c>
      <c r="P41" s="110" t="s">
        <v>13</v>
      </c>
    </row>
    <row r="42" spans="1:16" ht="17.75" customHeight="1" x14ac:dyDescent="0.45">
      <c r="A42" s="92">
        <v>39</v>
      </c>
      <c r="B42" s="137" t="s">
        <v>62</v>
      </c>
      <c r="C42" s="100">
        <v>40280000</v>
      </c>
      <c r="D42" s="100">
        <v>30210000</v>
      </c>
      <c r="E42" s="101">
        <f t="shared" si="4"/>
        <v>75.608168985884475</v>
      </c>
      <c r="F42" s="100">
        <v>38437313</v>
      </c>
      <c r="G42" s="102">
        <f t="shared" si="5"/>
        <v>96.199101511662832</v>
      </c>
      <c r="H42" s="103">
        <v>50192</v>
      </c>
      <c r="I42" s="138" t="s">
        <v>49</v>
      </c>
      <c r="J42" s="139">
        <v>43201531</v>
      </c>
      <c r="K42" s="140">
        <v>43201531</v>
      </c>
      <c r="L42" s="139">
        <f t="shared" si="6"/>
        <v>0</v>
      </c>
      <c r="M42" s="141" t="s">
        <v>50</v>
      </c>
      <c r="N42" s="138" t="s">
        <v>13</v>
      </c>
      <c r="O42" s="138" t="s">
        <v>14</v>
      </c>
      <c r="P42" s="142" t="s">
        <v>13</v>
      </c>
    </row>
    <row r="43" spans="1:16" ht="17.75" customHeight="1" x14ac:dyDescent="0.45">
      <c r="A43" s="92">
        <v>40</v>
      </c>
      <c r="B43" s="137" t="s">
        <v>63</v>
      </c>
      <c r="C43" s="100">
        <v>11445000</v>
      </c>
      <c r="D43" s="100">
        <v>9025000</v>
      </c>
      <c r="E43" s="101">
        <f t="shared" si="4"/>
        <v>22.587346080688757</v>
      </c>
      <c r="F43" s="100">
        <v>9907660.5</v>
      </c>
      <c r="G43" s="102">
        <f t="shared" si="5"/>
        <v>24.796427320052057</v>
      </c>
      <c r="H43" s="103">
        <v>50192</v>
      </c>
      <c r="I43" s="138" t="s">
        <v>49</v>
      </c>
      <c r="J43" s="139">
        <v>11445000</v>
      </c>
      <c r="K43" s="140">
        <v>11445000</v>
      </c>
      <c r="L43" s="139">
        <f t="shared" si="6"/>
        <v>0</v>
      </c>
      <c r="M43" s="141" t="s">
        <v>50</v>
      </c>
      <c r="N43" s="138" t="s">
        <v>13</v>
      </c>
      <c r="O43" s="138" t="s">
        <v>14</v>
      </c>
      <c r="P43" s="142" t="s">
        <v>13</v>
      </c>
    </row>
    <row r="44" spans="1:16" ht="17.75" customHeight="1" x14ac:dyDescent="0.45">
      <c r="A44" s="92">
        <v>41</v>
      </c>
      <c r="B44" s="137" t="s">
        <v>64</v>
      </c>
      <c r="C44" s="100">
        <v>4650000</v>
      </c>
      <c r="D44" s="100">
        <v>3670000</v>
      </c>
      <c r="E44" s="101">
        <f t="shared" si="4"/>
        <v>9.1851036139753734</v>
      </c>
      <c r="F44" s="100">
        <v>3952563</v>
      </c>
      <c r="G44" s="102">
        <f t="shared" si="5"/>
        <v>9.8922890179197118</v>
      </c>
      <c r="H44" s="103">
        <v>50192</v>
      </c>
      <c r="I44" s="138" t="s">
        <v>49</v>
      </c>
      <c r="J44" s="139">
        <v>4650000</v>
      </c>
      <c r="K44" s="140">
        <v>4650000</v>
      </c>
      <c r="L44" s="139">
        <f t="shared" si="6"/>
        <v>0</v>
      </c>
      <c r="M44" s="141" t="s">
        <v>50</v>
      </c>
      <c r="N44" s="138" t="s">
        <v>13</v>
      </c>
      <c r="O44" s="138" t="s">
        <v>14</v>
      </c>
      <c r="P44" s="142" t="s">
        <v>13</v>
      </c>
    </row>
    <row r="45" spans="1:16" ht="17.75" customHeight="1" x14ac:dyDescent="0.45">
      <c r="A45" s="92">
        <v>42</v>
      </c>
      <c r="B45" s="137" t="s">
        <v>65</v>
      </c>
      <c r="C45" s="100">
        <v>32735000</v>
      </c>
      <c r="D45" s="100">
        <v>26180000</v>
      </c>
      <c r="E45" s="101">
        <f t="shared" si="4"/>
        <v>65.522074281709877</v>
      </c>
      <c r="F45" s="100">
        <v>34347281</v>
      </c>
      <c r="G45" s="102">
        <f t="shared" si="5"/>
        <v>85.962761537691463</v>
      </c>
      <c r="H45" s="103">
        <v>50557</v>
      </c>
      <c r="I45" s="138" t="s">
        <v>49</v>
      </c>
      <c r="J45" s="139">
        <v>34585000</v>
      </c>
      <c r="K45" s="140">
        <v>34585000</v>
      </c>
      <c r="L45" s="139">
        <f t="shared" si="6"/>
        <v>0</v>
      </c>
      <c r="M45" s="141" t="s">
        <v>50</v>
      </c>
      <c r="N45" s="138" t="s">
        <v>13</v>
      </c>
      <c r="O45" s="138" t="s">
        <v>14</v>
      </c>
      <c r="P45" s="142" t="s">
        <v>13</v>
      </c>
    </row>
    <row r="46" spans="1:16" ht="17.75" customHeight="1" x14ac:dyDescent="0.45">
      <c r="A46" s="92">
        <v>43</v>
      </c>
      <c r="B46" s="137" t="s">
        <v>66</v>
      </c>
      <c r="C46" s="100">
        <v>26150000</v>
      </c>
      <c r="D46" s="100">
        <v>22220000</v>
      </c>
      <c r="E46" s="101">
        <f t="shared" si="4"/>
        <v>55.611172289518471</v>
      </c>
      <c r="F46" s="100">
        <v>28999300</v>
      </c>
      <c r="G46" s="102">
        <f t="shared" si="5"/>
        <v>72.578085894483934</v>
      </c>
      <c r="H46" s="103">
        <v>50922</v>
      </c>
      <c r="I46" s="138" t="s">
        <v>49</v>
      </c>
      <c r="J46" s="139">
        <v>28244153</v>
      </c>
      <c r="K46" s="140">
        <v>28244153</v>
      </c>
      <c r="L46" s="139">
        <f t="shared" si="6"/>
        <v>0</v>
      </c>
      <c r="M46" s="141" t="s">
        <v>50</v>
      </c>
      <c r="N46" s="138" t="s">
        <v>13</v>
      </c>
      <c r="O46" s="138" t="s">
        <v>14</v>
      </c>
      <c r="P46" s="142" t="s">
        <v>13</v>
      </c>
    </row>
    <row r="47" spans="1:16" ht="17.75" customHeight="1" x14ac:dyDescent="0.45">
      <c r="A47" s="92">
        <v>44</v>
      </c>
      <c r="B47" s="137" t="s">
        <v>101</v>
      </c>
      <c r="C47" s="100">
        <v>15740000</v>
      </c>
      <c r="D47" s="100">
        <v>10505000</v>
      </c>
      <c r="E47" s="101">
        <f t="shared" si="4"/>
        <v>26.291420562618882</v>
      </c>
      <c r="F47" s="100">
        <v>11963850</v>
      </c>
      <c r="G47" s="102">
        <f t="shared" si="5"/>
        <v>29.942561817999799</v>
      </c>
      <c r="H47" s="103">
        <v>46905</v>
      </c>
      <c r="I47" s="138" t="s">
        <v>49</v>
      </c>
      <c r="J47" s="139">
        <v>17124450.309999999</v>
      </c>
      <c r="K47" s="140">
        <f>J47</f>
        <v>17124450.309999999</v>
      </c>
      <c r="L47" s="139">
        <f t="shared" si="6"/>
        <v>0</v>
      </c>
      <c r="M47" s="141" t="s">
        <v>50</v>
      </c>
      <c r="N47" s="138" t="s">
        <v>13</v>
      </c>
      <c r="O47" s="138" t="s">
        <v>14</v>
      </c>
      <c r="P47" s="142" t="s">
        <v>13</v>
      </c>
    </row>
    <row r="48" spans="1:16" ht="17.75" customHeight="1" x14ac:dyDescent="0.45">
      <c r="A48" s="92">
        <v>45</v>
      </c>
      <c r="B48" s="137" t="s">
        <v>67</v>
      </c>
      <c r="C48" s="100">
        <v>4435000</v>
      </c>
      <c r="D48" s="100">
        <v>3765000</v>
      </c>
      <c r="E48" s="101">
        <f t="shared" si="4"/>
        <v>9.4228651516668336</v>
      </c>
      <c r="F48" s="100">
        <v>3857884</v>
      </c>
      <c r="G48" s="102">
        <f t="shared" si="5"/>
        <v>9.6553308639503452</v>
      </c>
      <c r="H48" s="103">
        <v>50922</v>
      </c>
      <c r="I48" s="138" t="s">
        <v>49</v>
      </c>
      <c r="J48" s="139">
        <v>5075417</v>
      </c>
      <c r="K48" s="140">
        <v>5075417</v>
      </c>
      <c r="L48" s="139">
        <f t="shared" si="6"/>
        <v>0</v>
      </c>
      <c r="M48" s="141" t="s">
        <v>50</v>
      </c>
      <c r="N48" s="138" t="s">
        <v>13</v>
      </c>
      <c r="O48" s="138" t="s">
        <v>14</v>
      </c>
      <c r="P48" s="142" t="s">
        <v>13</v>
      </c>
    </row>
    <row r="49" spans="1:16" ht="17.75" customHeight="1" x14ac:dyDescent="0.45">
      <c r="A49" s="92">
        <v>46</v>
      </c>
      <c r="B49" s="137" t="s">
        <v>68</v>
      </c>
      <c r="C49" s="100">
        <v>79500000</v>
      </c>
      <c r="D49" s="100">
        <v>67575000</v>
      </c>
      <c r="E49" s="101">
        <f t="shared" si="4"/>
        <v>169.12353588947843</v>
      </c>
      <c r="F49" s="100">
        <v>68813212.5</v>
      </c>
      <c r="G49" s="102">
        <f t="shared" si="5"/>
        <v>172.22247597357094</v>
      </c>
      <c r="H49" s="103">
        <v>50922</v>
      </c>
      <c r="I49" s="138" t="s">
        <v>49</v>
      </c>
      <c r="J49" s="139">
        <v>77826725</v>
      </c>
      <c r="K49" s="139">
        <f>39308747.03-5779042.46</f>
        <v>33529704.57</v>
      </c>
      <c r="L49" s="139">
        <f t="shared" si="6"/>
        <v>44297020.43</v>
      </c>
      <c r="M49" s="141" t="s">
        <v>50</v>
      </c>
      <c r="N49" s="138" t="s">
        <v>13</v>
      </c>
      <c r="O49" s="138" t="s">
        <v>14</v>
      </c>
      <c r="P49" s="142" t="s">
        <v>13</v>
      </c>
    </row>
    <row r="50" spans="1:16" ht="17.75" customHeight="1" x14ac:dyDescent="0.45">
      <c r="A50" s="92">
        <v>47</v>
      </c>
      <c r="B50" s="137" t="s">
        <v>102</v>
      </c>
      <c r="C50" s="100">
        <v>5185000</v>
      </c>
      <c r="D50" s="100">
        <v>3530000</v>
      </c>
      <c r="E50" s="101">
        <f t="shared" si="4"/>
        <v>8.8347181900090099</v>
      </c>
      <c r="F50" s="100">
        <v>4083850</v>
      </c>
      <c r="G50" s="102">
        <f t="shared" si="5"/>
        <v>10.220867954750226</v>
      </c>
      <c r="H50" s="103">
        <v>47635</v>
      </c>
      <c r="I50" s="138" t="s">
        <v>49</v>
      </c>
      <c r="J50" s="139">
        <v>5779042.46</v>
      </c>
      <c r="K50" s="139">
        <v>5779042.46</v>
      </c>
      <c r="L50" s="143">
        <f t="shared" si="6"/>
        <v>0</v>
      </c>
      <c r="M50" s="117" t="s">
        <v>137</v>
      </c>
      <c r="N50" s="138" t="s">
        <v>13</v>
      </c>
      <c r="O50" s="138" t="s">
        <v>14</v>
      </c>
      <c r="P50" s="142" t="s">
        <v>13</v>
      </c>
    </row>
    <row r="51" spans="1:16" ht="17.75" customHeight="1" x14ac:dyDescent="0.45">
      <c r="A51" s="92">
        <v>48</v>
      </c>
      <c r="B51" s="137" t="s">
        <v>103</v>
      </c>
      <c r="C51" s="100">
        <v>44070000</v>
      </c>
      <c r="D51" s="100">
        <v>41870000</v>
      </c>
      <c r="E51" s="101">
        <f t="shared" si="4"/>
        <v>104.79026929622584</v>
      </c>
      <c r="F51" s="100">
        <v>54959200</v>
      </c>
      <c r="G51" s="102">
        <f t="shared" si="5"/>
        <v>137.54930423465814</v>
      </c>
      <c r="H51" s="103">
        <v>51653</v>
      </c>
      <c r="I51" s="138" t="s">
        <v>49</v>
      </c>
      <c r="J51" s="139">
        <v>50500000</v>
      </c>
      <c r="K51" s="140">
        <v>0</v>
      </c>
      <c r="L51" s="139">
        <f t="shared" si="6"/>
        <v>50500000</v>
      </c>
      <c r="M51" s="141" t="s">
        <v>50</v>
      </c>
      <c r="N51" s="138" t="s">
        <v>13</v>
      </c>
      <c r="O51" s="138" t="s">
        <v>14</v>
      </c>
      <c r="P51" s="142" t="s">
        <v>13</v>
      </c>
    </row>
    <row r="52" spans="1:16" ht="17.649999999999999" customHeight="1" x14ac:dyDescent="0.45">
      <c r="A52" s="144">
        <v>49</v>
      </c>
      <c r="B52" s="137" t="s">
        <v>114</v>
      </c>
      <c r="C52" s="100">
        <v>20335000</v>
      </c>
      <c r="D52" s="100">
        <v>20335000</v>
      </c>
      <c r="E52" s="101">
        <f t="shared" si="4"/>
        <v>50.893482831114227</v>
      </c>
      <c r="F52" s="100">
        <v>29825327.299999997</v>
      </c>
      <c r="G52" s="102">
        <f t="shared" si="5"/>
        <v>74.645428221043133</v>
      </c>
      <c r="H52" s="103">
        <v>52018</v>
      </c>
      <c r="I52" s="138" t="s">
        <v>49</v>
      </c>
      <c r="J52" s="139">
        <v>21300000</v>
      </c>
      <c r="K52" s="140">
        <v>0</v>
      </c>
      <c r="L52" s="139">
        <f t="shared" si="6"/>
        <v>21300000</v>
      </c>
      <c r="M52" s="141" t="s">
        <v>50</v>
      </c>
      <c r="N52" s="138" t="s">
        <v>13</v>
      </c>
      <c r="O52" s="138" t="s">
        <v>14</v>
      </c>
      <c r="P52" s="142" t="s">
        <v>13</v>
      </c>
    </row>
    <row r="53" spans="1:16" ht="17.75" customHeight="1" x14ac:dyDescent="0.45">
      <c r="A53" s="92"/>
      <c r="B53" s="128" t="s">
        <v>69</v>
      </c>
      <c r="C53" s="129">
        <f>SUM(C30:C52)</f>
        <v>433150000</v>
      </c>
      <c r="D53" s="129">
        <f>SUM(D30:D52)</f>
        <v>320185000</v>
      </c>
      <c r="E53" s="130">
        <f>SUM(E30:E52)</f>
        <v>801.34397837621373</v>
      </c>
      <c r="F53" s="129">
        <f>SUM(F30:F52)</f>
        <v>386319957.80000001</v>
      </c>
      <c r="G53" s="131">
        <f>SUM(G30:G52)</f>
        <v>966.86344428871769</v>
      </c>
      <c r="H53" s="132"/>
      <c r="I53" s="133"/>
      <c r="J53" s="134">
        <f>SUM(J30:J52)</f>
        <v>453266532.76999998</v>
      </c>
      <c r="K53" s="134">
        <f>SUM(K30:K52)</f>
        <v>337169512.33999997</v>
      </c>
      <c r="L53" s="134">
        <f>SUM(L30:L52)</f>
        <v>116097020.43000001</v>
      </c>
      <c r="M53" s="135"/>
      <c r="N53" s="133"/>
      <c r="O53" s="133"/>
      <c r="P53" s="136"/>
    </row>
    <row r="54" spans="1:16" ht="17.75" customHeight="1" x14ac:dyDescent="0.45">
      <c r="A54" s="92">
        <v>50</v>
      </c>
      <c r="B54" s="145" t="s">
        <v>71</v>
      </c>
      <c r="C54" s="140">
        <v>8995000</v>
      </c>
      <c r="D54" s="140">
        <v>6745000</v>
      </c>
      <c r="E54" s="102">
        <f>D54/399560</f>
        <v>16.881069176093703</v>
      </c>
      <c r="F54" s="140">
        <v>8551863.5</v>
      </c>
      <c r="G54" s="102">
        <f>F54/399560</f>
        <v>21.403202272499751</v>
      </c>
      <c r="H54" s="103">
        <v>48000</v>
      </c>
      <c r="I54" s="138" t="s">
        <v>49</v>
      </c>
      <c r="J54" s="139">
        <v>9382952</v>
      </c>
      <c r="K54" s="139">
        <v>9382952</v>
      </c>
      <c r="L54" s="139">
        <f t="shared" si="6"/>
        <v>0</v>
      </c>
      <c r="M54" s="141" t="s">
        <v>140</v>
      </c>
      <c r="N54" s="138" t="s">
        <v>13</v>
      </c>
      <c r="O54" s="138" t="s">
        <v>14</v>
      </c>
      <c r="P54" s="142" t="s">
        <v>13</v>
      </c>
    </row>
    <row r="55" spans="1:16" ht="17.75" customHeight="1" x14ac:dyDescent="0.45">
      <c r="A55" s="92">
        <v>51</v>
      </c>
      <c r="B55" s="145" t="s">
        <v>72</v>
      </c>
      <c r="C55" s="140">
        <v>5525000</v>
      </c>
      <c r="D55" s="140">
        <v>4405000</v>
      </c>
      <c r="E55" s="102">
        <f t="shared" ref="E55:E60" si="7">D55/399560</f>
        <v>11.024627089798779</v>
      </c>
      <c r="F55" s="140">
        <v>5665097</v>
      </c>
      <c r="G55" s="102">
        <f t="shared" ref="G55:G60" si="8">F55/399560</f>
        <v>14.178338672539795</v>
      </c>
      <c r="H55" s="103">
        <v>50192</v>
      </c>
      <c r="I55" s="138" t="s">
        <v>49</v>
      </c>
      <c r="J55" s="139">
        <v>5699036.9699999997</v>
      </c>
      <c r="K55" s="139">
        <v>5699036.9699999997</v>
      </c>
      <c r="L55" s="139">
        <f t="shared" si="6"/>
        <v>0</v>
      </c>
      <c r="M55" s="141" t="s">
        <v>140</v>
      </c>
      <c r="N55" s="138" t="s">
        <v>13</v>
      </c>
      <c r="O55" s="138" t="s">
        <v>14</v>
      </c>
      <c r="P55" s="142" t="s">
        <v>13</v>
      </c>
    </row>
    <row r="56" spans="1:16" ht="17.75" customHeight="1" x14ac:dyDescent="0.45">
      <c r="A56" s="92">
        <v>52</v>
      </c>
      <c r="B56" s="145" t="s">
        <v>73</v>
      </c>
      <c r="C56" s="140">
        <v>6770000</v>
      </c>
      <c r="D56" s="140">
        <v>5755000</v>
      </c>
      <c r="E56" s="102">
        <f t="shared" si="7"/>
        <v>14.40334367804585</v>
      </c>
      <c r="F56" s="140">
        <v>7477750</v>
      </c>
      <c r="G56" s="102">
        <f t="shared" si="8"/>
        <v>18.714961457603362</v>
      </c>
      <c r="H56" s="103">
        <v>50557</v>
      </c>
      <c r="I56" s="138" t="s">
        <v>49</v>
      </c>
      <c r="J56" s="139">
        <v>7200000</v>
      </c>
      <c r="K56" s="139">
        <v>7200000</v>
      </c>
      <c r="L56" s="139">
        <f t="shared" si="6"/>
        <v>0</v>
      </c>
      <c r="M56" s="141" t="s">
        <v>140</v>
      </c>
      <c r="N56" s="138" t="s">
        <v>13</v>
      </c>
      <c r="O56" s="138" t="s">
        <v>14</v>
      </c>
      <c r="P56" s="142" t="s">
        <v>13</v>
      </c>
    </row>
    <row r="57" spans="1:16" ht="17.75" customHeight="1" x14ac:dyDescent="0.45">
      <c r="A57" s="92">
        <v>53</v>
      </c>
      <c r="B57" s="145" t="s">
        <v>74</v>
      </c>
      <c r="C57" s="140">
        <v>9845000</v>
      </c>
      <c r="D57" s="140">
        <v>8855000</v>
      </c>
      <c r="E57" s="102">
        <f t="shared" si="7"/>
        <v>22.161878065872461</v>
      </c>
      <c r="F57" s="140">
        <v>11294850</v>
      </c>
      <c r="G57" s="102">
        <f t="shared" si="8"/>
        <v>28.268220042046252</v>
      </c>
      <c r="H57" s="103">
        <v>50922</v>
      </c>
      <c r="I57" s="138" t="s">
        <v>49</v>
      </c>
      <c r="J57" s="139">
        <v>10844312.710000001</v>
      </c>
      <c r="K57" s="139">
        <v>6223120.3300000001</v>
      </c>
      <c r="L57" s="139">
        <f t="shared" si="6"/>
        <v>4621192.3800000008</v>
      </c>
      <c r="M57" s="141" t="s">
        <v>140</v>
      </c>
      <c r="N57" s="138" t="s">
        <v>13</v>
      </c>
      <c r="O57" s="138" t="s">
        <v>14</v>
      </c>
      <c r="P57" s="142" t="s">
        <v>13</v>
      </c>
    </row>
    <row r="58" spans="1:16" ht="17.75" customHeight="1" x14ac:dyDescent="0.45">
      <c r="A58" s="144">
        <v>54</v>
      </c>
      <c r="B58" s="145" t="s">
        <v>104</v>
      </c>
      <c r="C58" s="140">
        <v>13540000</v>
      </c>
      <c r="D58" s="140">
        <v>11805000</v>
      </c>
      <c r="E58" s="102">
        <f t="shared" si="7"/>
        <v>29.544999499449393</v>
      </c>
      <c r="F58" s="140">
        <v>12743337.5</v>
      </c>
      <c r="G58" s="102">
        <f t="shared" si="8"/>
        <v>31.89342651917109</v>
      </c>
      <c r="H58" s="103">
        <v>51288</v>
      </c>
      <c r="I58" s="138" t="s">
        <v>49</v>
      </c>
      <c r="J58" s="139">
        <v>13490550.119999999</v>
      </c>
      <c r="K58" s="139">
        <v>13490550.119999999</v>
      </c>
      <c r="L58" s="139">
        <f t="shared" si="6"/>
        <v>0</v>
      </c>
      <c r="M58" s="141" t="s">
        <v>141</v>
      </c>
      <c r="N58" s="138" t="s">
        <v>13</v>
      </c>
      <c r="O58" s="138" t="s">
        <v>14</v>
      </c>
      <c r="P58" s="142" t="s">
        <v>13</v>
      </c>
    </row>
    <row r="59" spans="1:16" ht="17.75" customHeight="1" x14ac:dyDescent="0.45">
      <c r="A59" s="144">
        <v>55</v>
      </c>
      <c r="B59" s="145" t="s">
        <v>105</v>
      </c>
      <c r="C59" s="140">
        <v>8390000</v>
      </c>
      <c r="D59" s="140">
        <v>7970000</v>
      </c>
      <c r="E59" s="102">
        <f t="shared" si="7"/>
        <v>19.94694163579938</v>
      </c>
      <c r="F59" s="140">
        <v>10519900</v>
      </c>
      <c r="G59" s="102">
        <f t="shared" si="8"/>
        <v>26.328711582741015</v>
      </c>
      <c r="H59" s="103">
        <v>48000</v>
      </c>
      <c r="I59" s="138" t="s">
        <v>49</v>
      </c>
      <c r="J59" s="139">
        <v>9500000</v>
      </c>
      <c r="K59" s="139">
        <v>0</v>
      </c>
      <c r="L59" s="139">
        <f t="shared" si="6"/>
        <v>9500000</v>
      </c>
      <c r="M59" s="141" t="s">
        <v>140</v>
      </c>
      <c r="N59" s="138" t="s">
        <v>13</v>
      </c>
      <c r="O59" s="138" t="s">
        <v>14</v>
      </c>
      <c r="P59" s="142" t="s">
        <v>13</v>
      </c>
    </row>
    <row r="60" spans="1:16" ht="17.75" customHeight="1" x14ac:dyDescent="0.45">
      <c r="A60" s="144">
        <v>56</v>
      </c>
      <c r="B60" s="145" t="s">
        <v>115</v>
      </c>
      <c r="C60" s="140">
        <v>9525000</v>
      </c>
      <c r="D60" s="140">
        <v>9525000</v>
      </c>
      <c r="E60" s="102">
        <f t="shared" si="7"/>
        <v>23.838722594854339</v>
      </c>
      <c r="F60" s="140">
        <v>14157129.17</v>
      </c>
      <c r="G60" s="102">
        <f t="shared" si="8"/>
        <v>35.431797902692963</v>
      </c>
      <c r="H60" s="103">
        <v>52018</v>
      </c>
      <c r="I60" s="138" t="s">
        <v>49</v>
      </c>
      <c r="J60" s="139">
        <v>10000000</v>
      </c>
      <c r="K60" s="139">
        <v>0</v>
      </c>
      <c r="L60" s="139">
        <f t="shared" si="6"/>
        <v>10000000</v>
      </c>
      <c r="M60" s="141" t="s">
        <v>140</v>
      </c>
      <c r="N60" s="138" t="s">
        <v>13</v>
      </c>
      <c r="O60" s="138" t="s">
        <v>14</v>
      </c>
      <c r="P60" s="142" t="s">
        <v>13</v>
      </c>
    </row>
    <row r="61" spans="1:16" ht="17.75" customHeight="1" x14ac:dyDescent="0.45">
      <c r="A61" s="92"/>
      <c r="B61" s="128" t="s">
        <v>75</v>
      </c>
      <c r="C61" s="129">
        <f>SUM(C54:C60)</f>
        <v>62590000</v>
      </c>
      <c r="D61" s="129">
        <f>SUM(D54:D60)</f>
        <v>55060000</v>
      </c>
      <c r="E61" s="130">
        <f>SUM(E54:E60)</f>
        <v>137.8015817399139</v>
      </c>
      <c r="F61" s="129">
        <f>SUM(F54:F60)</f>
        <v>70409927.170000002</v>
      </c>
      <c r="G61" s="131">
        <f>SUM(G54:G60)</f>
        <v>176.21865844929425</v>
      </c>
      <c r="H61" s="132"/>
      <c r="I61" s="133"/>
      <c r="J61" s="134">
        <f>SUM(J54:J60)</f>
        <v>66116851.799999997</v>
      </c>
      <c r="K61" s="134">
        <f>SUM(K54:K60)</f>
        <v>41995659.419999994</v>
      </c>
      <c r="L61" s="134">
        <f>SUM(L54:L60)</f>
        <v>24121192.380000003</v>
      </c>
      <c r="M61" s="135"/>
      <c r="N61" s="133"/>
      <c r="O61" s="133"/>
      <c r="P61" s="136"/>
    </row>
    <row r="62" spans="1:16" ht="17.75" customHeight="1" x14ac:dyDescent="0.45">
      <c r="A62" s="92">
        <v>57</v>
      </c>
      <c r="B62" s="145" t="s">
        <v>76</v>
      </c>
      <c r="C62" s="140">
        <v>110200000</v>
      </c>
      <c r="D62" s="140">
        <v>101210000</v>
      </c>
      <c r="E62" s="102">
        <f>D62/399560</f>
        <v>253.30363399739713</v>
      </c>
      <c r="F62" s="140">
        <v>136374075</v>
      </c>
      <c r="G62" s="102">
        <f>F62/399560</f>
        <v>341.31062919211132</v>
      </c>
      <c r="H62" s="103">
        <v>48990</v>
      </c>
      <c r="I62" s="138" t="s">
        <v>49</v>
      </c>
      <c r="J62" s="139">
        <v>127705139</v>
      </c>
      <c r="K62" s="139">
        <f>J62</f>
        <v>127705139</v>
      </c>
      <c r="L62" s="139">
        <f>J62-K62</f>
        <v>0</v>
      </c>
      <c r="M62" s="141" t="s">
        <v>138</v>
      </c>
      <c r="N62" s="138" t="s">
        <v>78</v>
      </c>
      <c r="O62" s="138" t="s">
        <v>79</v>
      </c>
      <c r="P62" s="142" t="s">
        <v>80</v>
      </c>
    </row>
    <row r="63" spans="1:16" ht="17.75" customHeight="1" x14ac:dyDescent="0.45">
      <c r="A63" s="92">
        <v>58</v>
      </c>
      <c r="B63" s="145" t="s">
        <v>81</v>
      </c>
      <c r="C63" s="146">
        <v>266080000</v>
      </c>
      <c r="D63" s="140">
        <v>266080000</v>
      </c>
      <c r="E63" s="102">
        <f>D63/399560</f>
        <v>665.93252577835619</v>
      </c>
      <c r="F63" s="140">
        <v>512994850</v>
      </c>
      <c r="G63" s="102">
        <f t="shared" ref="G63:G67" si="9">F63/399560</f>
        <v>1283.8994143557914</v>
      </c>
      <c r="H63" s="147">
        <v>54103</v>
      </c>
      <c r="I63" s="138" t="s">
        <v>49</v>
      </c>
      <c r="J63" s="148">
        <v>287271665.29000002</v>
      </c>
      <c r="K63" s="148">
        <f>J63</f>
        <v>287271665.29000002</v>
      </c>
      <c r="L63" s="139">
        <f t="shared" ref="L63:L67" si="10">J63-K63</f>
        <v>0</v>
      </c>
      <c r="M63" s="141" t="s">
        <v>138</v>
      </c>
      <c r="N63" s="138" t="s">
        <v>78</v>
      </c>
      <c r="O63" s="138" t="s">
        <v>79</v>
      </c>
      <c r="P63" s="142" t="s">
        <v>80</v>
      </c>
    </row>
    <row r="64" spans="1:16" ht="17.75" customHeight="1" x14ac:dyDescent="0.45">
      <c r="A64" s="144">
        <v>59</v>
      </c>
      <c r="B64" s="145" t="s">
        <v>82</v>
      </c>
      <c r="C64" s="146">
        <v>28250000</v>
      </c>
      <c r="D64" s="140">
        <v>21830000</v>
      </c>
      <c r="E64" s="102">
        <f t="shared" ref="E64:E67" si="11">D64/399560</f>
        <v>54.635098608469313</v>
      </c>
      <c r="F64" s="140">
        <v>31403148</v>
      </c>
      <c r="G64" s="102">
        <f t="shared" si="9"/>
        <v>78.594323756131743</v>
      </c>
      <c r="H64" s="147">
        <v>51547</v>
      </c>
      <c r="I64" s="138" t="s">
        <v>49</v>
      </c>
      <c r="J64" s="148">
        <v>28047714.780000001</v>
      </c>
      <c r="K64" s="148">
        <f t="shared" ref="K64:K65" si="12">J64</f>
        <v>28047714.780000001</v>
      </c>
      <c r="L64" s="139">
        <f t="shared" si="10"/>
        <v>0</v>
      </c>
      <c r="M64" s="141" t="s">
        <v>138</v>
      </c>
      <c r="N64" s="138" t="s">
        <v>78</v>
      </c>
      <c r="O64" s="138" t="s">
        <v>79</v>
      </c>
      <c r="P64" s="142" t="s">
        <v>80</v>
      </c>
    </row>
    <row r="65" spans="1:16" ht="17.75" customHeight="1" x14ac:dyDescent="0.45">
      <c r="A65" s="144">
        <v>60</v>
      </c>
      <c r="B65" s="145" t="s">
        <v>83</v>
      </c>
      <c r="C65" s="146">
        <v>171095000</v>
      </c>
      <c r="D65" s="140">
        <v>130395000</v>
      </c>
      <c r="E65" s="102">
        <f t="shared" si="11"/>
        <v>326.34648112924219</v>
      </c>
      <c r="F65" s="146">
        <f>130395000+103382625</f>
        <v>233777625</v>
      </c>
      <c r="G65" s="102">
        <f t="shared" si="9"/>
        <v>585.08765892481733</v>
      </c>
      <c r="H65" s="147">
        <v>54103</v>
      </c>
      <c r="I65" s="138" t="s">
        <v>49</v>
      </c>
      <c r="J65" s="148">
        <v>184680619.93000001</v>
      </c>
      <c r="K65" s="148">
        <f t="shared" si="12"/>
        <v>184680619.93000001</v>
      </c>
      <c r="L65" s="139">
        <f t="shared" si="10"/>
        <v>0</v>
      </c>
      <c r="M65" s="141" t="s">
        <v>138</v>
      </c>
      <c r="N65" s="138" t="s">
        <v>120</v>
      </c>
      <c r="O65" s="149" t="s">
        <v>84</v>
      </c>
      <c r="P65" s="142" t="s">
        <v>120</v>
      </c>
    </row>
    <row r="66" spans="1:16" ht="17.75" customHeight="1" x14ac:dyDescent="0.45">
      <c r="A66" s="92"/>
      <c r="B66" s="128" t="s">
        <v>85</v>
      </c>
      <c r="C66" s="129">
        <f>SUM(C62:C65)</f>
        <v>575625000</v>
      </c>
      <c r="D66" s="129">
        <f>SUM(D62:D65)</f>
        <v>519515000</v>
      </c>
      <c r="E66" s="130">
        <f>SUM(E62:E65)</f>
        <v>1300.2177395134649</v>
      </c>
      <c r="F66" s="129">
        <f t="shared" ref="F66:G66" si="13">SUM(F62:F65)</f>
        <v>914549698</v>
      </c>
      <c r="G66" s="131">
        <f t="shared" si="13"/>
        <v>2288.8920262288516</v>
      </c>
      <c r="H66" s="132"/>
      <c r="I66" s="133"/>
      <c r="J66" s="134">
        <f>SUM(J62:J65)</f>
        <v>627705139</v>
      </c>
      <c r="K66" s="134">
        <f t="shared" ref="K66:L66" si="14">SUM(K62:K65)</f>
        <v>627705139</v>
      </c>
      <c r="L66" s="134">
        <f t="shared" si="14"/>
        <v>0</v>
      </c>
      <c r="M66" s="135"/>
      <c r="N66" s="133"/>
      <c r="O66" s="133"/>
      <c r="P66" s="136"/>
    </row>
    <row r="67" spans="1:16" ht="17.75" customHeight="1" x14ac:dyDescent="0.45">
      <c r="A67" s="144">
        <v>61</v>
      </c>
      <c r="B67" s="145" t="s">
        <v>116</v>
      </c>
      <c r="C67" s="146">
        <v>9505000</v>
      </c>
      <c r="D67" s="146">
        <v>9505000</v>
      </c>
      <c r="E67" s="102">
        <f t="shared" si="11"/>
        <v>23.788667534287715</v>
      </c>
      <c r="F67" s="146">
        <v>16641900</v>
      </c>
      <c r="G67" s="102">
        <f t="shared" si="9"/>
        <v>41.650565622184402</v>
      </c>
      <c r="H67" s="147">
        <v>55015</v>
      </c>
      <c r="I67" s="138" t="s">
        <v>49</v>
      </c>
      <c r="J67" s="148">
        <v>9150000</v>
      </c>
      <c r="K67" s="148">
        <v>8724034.4000000004</v>
      </c>
      <c r="L67" s="139">
        <f t="shared" si="10"/>
        <v>425965.59999999963</v>
      </c>
      <c r="M67" s="141" t="s">
        <v>117</v>
      </c>
      <c r="N67" s="138" t="s">
        <v>120</v>
      </c>
      <c r="O67" s="149" t="s">
        <v>120</v>
      </c>
      <c r="P67" s="142" t="s">
        <v>119</v>
      </c>
    </row>
    <row r="68" spans="1:16" ht="17.75" customHeight="1" thickBot="1" x14ac:dyDescent="0.5">
      <c r="A68" s="92"/>
      <c r="B68" s="150" t="s">
        <v>113</v>
      </c>
      <c r="C68" s="151">
        <f t="shared" ref="C68:D68" si="15">SUM(C67)</f>
        <v>9505000</v>
      </c>
      <c r="D68" s="151">
        <f t="shared" si="15"/>
        <v>9505000</v>
      </c>
      <c r="E68" s="152">
        <f>SUM(E67)</f>
        <v>23.788667534287715</v>
      </c>
      <c r="F68" s="151">
        <f>SUM(F67)</f>
        <v>16641900</v>
      </c>
      <c r="G68" s="153">
        <f>SUM(G67)</f>
        <v>41.650565622184402</v>
      </c>
      <c r="H68" s="154"/>
      <c r="I68" s="155"/>
      <c r="J68" s="156">
        <f t="shared" ref="J68:L68" si="16">SUM(J67)</f>
        <v>9150000</v>
      </c>
      <c r="K68" s="156">
        <f t="shared" si="16"/>
        <v>8724034.4000000004</v>
      </c>
      <c r="L68" s="156">
        <f t="shared" si="16"/>
        <v>425965.59999999963</v>
      </c>
      <c r="M68" s="157"/>
      <c r="N68" s="155"/>
      <c r="O68" s="155"/>
      <c r="P68" s="158"/>
    </row>
    <row r="69" spans="1:16" ht="17.75" customHeight="1" thickBot="1" x14ac:dyDescent="0.5">
      <c r="A69" s="92"/>
      <c r="B69" s="159" t="s">
        <v>86</v>
      </c>
      <c r="C69" s="160">
        <f t="shared" ref="C69:E69" si="17">C66+C61+C53+C29+C68</f>
        <v>1933490000</v>
      </c>
      <c r="D69" s="160">
        <f t="shared" si="17"/>
        <v>1545095000</v>
      </c>
      <c r="E69" s="161">
        <f t="shared" si="17"/>
        <v>3866.9911903093407</v>
      </c>
      <c r="F69" s="160">
        <f>F66+F61+F53+F29+F68</f>
        <v>2192295235.5599999</v>
      </c>
      <c r="G69" s="162">
        <f>G66+G61+G53+G29+G68</f>
        <v>5486.7735397937731</v>
      </c>
      <c r="H69" s="163"/>
      <c r="I69" s="164"/>
      <c r="J69" s="165">
        <f>J66+J61+J53+J29+J68</f>
        <v>2055938619.4099998</v>
      </c>
      <c r="K69" s="165">
        <f>K66+K61+K53+K29+K68</f>
        <v>1794838895.8899999</v>
      </c>
      <c r="L69" s="165">
        <f>L66+L61+L53+L29+L68</f>
        <v>261099723.52000001</v>
      </c>
      <c r="M69" s="166"/>
      <c r="N69" s="164"/>
      <c r="O69" s="164"/>
      <c r="P69" s="167"/>
    </row>
    <row r="70" spans="1:16" ht="17.75" customHeight="1" x14ac:dyDescent="0.45">
      <c r="A70" s="168" t="s">
        <v>87</v>
      </c>
      <c r="B70" s="169" t="s">
        <v>142</v>
      </c>
    </row>
  </sheetData>
  <phoneticPr fontId="8" type="noConversion"/>
  <dataValidations count="1">
    <dataValidation type="list" allowBlank="1" showInputMessage="1" showErrorMessage="1" sqref="I3:I24 I26:I69" xr:uid="{83873A9A-62BC-4C74-A804-3646B8953481}">
      <formula1>#REF!</formula1>
    </dataValidation>
  </dataValidations>
  <pageMargins left="0.7" right="0.7" top="0.75" bottom="0.75" header="0.3" footer="0.3"/>
  <pageSetup paperSize="5" scale="37" orientation="landscape" r:id="rId1"/>
  <headerFooter>
    <oddHeader>&amp;C3 - Individual Debt Obligations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65D85-AD45-46B0-BB3B-BDE0E5EC93F0}">
  <sheetPr>
    <tabColor theme="3" tint="0.59999389629810485"/>
    <pageSetUpPr fitToPage="1"/>
  </sheetPr>
  <dimension ref="A1:S65"/>
  <sheetViews>
    <sheetView zoomScale="80" zoomScaleNormal="80" zoomScalePageLayoutView="50" workbookViewId="0">
      <pane ySplit="2" topLeftCell="A16" activePane="bottomLeft" state="frozen"/>
      <selection pane="bottomLeft" activeCell="D63" activeCellId="2" sqref="D51 D58 D63"/>
    </sheetView>
  </sheetViews>
  <sheetFormatPr defaultColWidth="10.73046875" defaultRowHeight="14.25" x14ac:dyDescent="0.45"/>
  <cols>
    <col min="1" max="1" width="3.86328125" customWidth="1"/>
    <col min="2" max="2" width="46.1328125" customWidth="1"/>
    <col min="3" max="3" width="17.86328125" customWidth="1"/>
    <col min="4" max="4" width="18.59765625" bestFit="1" customWidth="1"/>
    <col min="5" max="5" width="18.1328125" customWidth="1"/>
    <col min="6" max="6" width="24.1328125" customWidth="1"/>
    <col min="7" max="7" width="17.1328125" customWidth="1"/>
    <col min="8" max="8" width="15.86328125" customWidth="1"/>
    <col min="9" max="9" width="16.265625" style="40" customWidth="1"/>
    <col min="10" max="10" width="19.1328125" customWidth="1"/>
    <col min="11" max="11" width="17.265625" bestFit="1" customWidth="1"/>
    <col min="12" max="12" width="15.3984375" customWidth="1"/>
    <col min="13" max="13" width="46.86328125" bestFit="1" customWidth="1"/>
    <col min="14" max="14" width="6.86328125" bestFit="1" customWidth="1"/>
    <col min="15" max="15" width="11" bestFit="1" customWidth="1"/>
    <col min="16" max="16" width="6.265625" bestFit="1" customWidth="1"/>
    <col min="19" max="19" width="15.73046875" customWidth="1"/>
  </cols>
  <sheetData>
    <row r="1" spans="1:16" ht="36.75" customHeight="1" thickBot="1" x14ac:dyDescent="0.65">
      <c r="A1" s="1"/>
      <c r="B1" s="2" t="s">
        <v>90</v>
      </c>
      <c r="C1" s="3"/>
      <c r="D1" s="3"/>
      <c r="E1" s="3"/>
      <c r="F1" s="3"/>
      <c r="G1" s="3"/>
      <c r="H1" s="3"/>
      <c r="I1" s="3"/>
      <c r="J1" s="3"/>
      <c r="K1" s="15"/>
      <c r="L1" s="4"/>
      <c r="O1" s="5"/>
      <c r="P1" s="5"/>
    </row>
    <row r="2" spans="1:16" ht="108.4" thickBot="1" x14ac:dyDescent="0.5">
      <c r="A2" s="6"/>
      <c r="B2" s="45" t="s">
        <v>0</v>
      </c>
      <c r="C2" s="46" t="s">
        <v>0</v>
      </c>
      <c r="D2" s="46" t="s">
        <v>1</v>
      </c>
      <c r="E2" s="46" t="s">
        <v>99</v>
      </c>
      <c r="F2" s="46" t="s">
        <v>2</v>
      </c>
      <c r="G2" s="46" t="s">
        <v>100</v>
      </c>
      <c r="H2" s="46" t="s">
        <v>3</v>
      </c>
      <c r="I2" s="46" t="s">
        <v>4</v>
      </c>
      <c r="J2" s="46" t="s">
        <v>5</v>
      </c>
      <c r="K2" s="46" t="s">
        <v>6</v>
      </c>
      <c r="L2" s="46" t="s">
        <v>7</v>
      </c>
      <c r="M2" s="47" t="s">
        <v>8</v>
      </c>
      <c r="N2" s="47" t="s">
        <v>9</v>
      </c>
      <c r="O2" s="47" t="s">
        <v>10</v>
      </c>
      <c r="P2" s="48" t="s">
        <v>11</v>
      </c>
    </row>
    <row r="3" spans="1:16" ht="15.4" x14ac:dyDescent="0.45">
      <c r="A3" s="6">
        <v>1</v>
      </c>
      <c r="B3" s="7" t="s">
        <v>91</v>
      </c>
      <c r="C3" s="8">
        <v>31320000</v>
      </c>
      <c r="D3" s="8">
        <v>17210000</v>
      </c>
      <c r="E3" s="9">
        <f>D3/393420</f>
        <v>43.744598647755581</v>
      </c>
      <c r="F3" s="8">
        <v>20674618.75</v>
      </c>
      <c r="G3" s="9">
        <f>F3/393420</f>
        <v>52.551011006049514</v>
      </c>
      <c r="H3" s="10">
        <v>48441</v>
      </c>
      <c r="I3" s="11" t="s">
        <v>12</v>
      </c>
      <c r="J3" s="8">
        <v>32080425</v>
      </c>
      <c r="K3" s="8">
        <v>32080425</v>
      </c>
      <c r="L3" s="8">
        <f>J3-K3</f>
        <v>0</v>
      </c>
      <c r="M3" s="12" t="s">
        <v>16</v>
      </c>
      <c r="N3" s="13" t="s">
        <v>13</v>
      </c>
      <c r="O3" s="11" t="s">
        <v>14</v>
      </c>
      <c r="P3" s="41" t="s">
        <v>13</v>
      </c>
    </row>
    <row r="4" spans="1:16" ht="15.4" x14ac:dyDescent="0.45">
      <c r="A4" s="6">
        <v>2</v>
      </c>
      <c r="B4" s="7" t="s">
        <v>17</v>
      </c>
      <c r="C4" s="8">
        <v>12180000</v>
      </c>
      <c r="D4" s="8">
        <v>3460000</v>
      </c>
      <c r="E4" s="9">
        <f t="shared" ref="E4:E50" si="0">D4/393420</f>
        <v>8.794672360327386</v>
      </c>
      <c r="F4" s="8">
        <v>3678500</v>
      </c>
      <c r="G4" s="9">
        <f t="shared" ref="G4:G27" si="1">F4/393420</f>
        <v>9.3500584616948803</v>
      </c>
      <c r="H4" s="10">
        <v>45519</v>
      </c>
      <c r="I4" s="11" t="s">
        <v>12</v>
      </c>
      <c r="J4" s="8">
        <v>13228804</v>
      </c>
      <c r="K4" s="8">
        <f>J4</f>
        <v>13228804</v>
      </c>
      <c r="L4" s="8">
        <f t="shared" ref="L4:L27" si="2">J4-K4</f>
        <v>0</v>
      </c>
      <c r="M4" s="12" t="s">
        <v>15</v>
      </c>
      <c r="N4" s="13" t="s">
        <v>13</v>
      </c>
      <c r="O4" s="11" t="s">
        <v>14</v>
      </c>
      <c r="P4" s="41" t="s">
        <v>13</v>
      </c>
    </row>
    <row r="5" spans="1:16" ht="15.4" x14ac:dyDescent="0.45">
      <c r="A5" s="6">
        <v>3</v>
      </c>
      <c r="B5" s="7" t="s">
        <v>18</v>
      </c>
      <c r="C5" s="8">
        <v>19635000</v>
      </c>
      <c r="D5" s="8">
        <v>11760000</v>
      </c>
      <c r="E5" s="9">
        <f t="shared" si="0"/>
        <v>29.891718773829496</v>
      </c>
      <c r="F5" s="8">
        <v>14635075</v>
      </c>
      <c r="G5" s="9">
        <f t="shared" si="1"/>
        <v>37.199621269889683</v>
      </c>
      <c r="H5" s="10">
        <v>48806</v>
      </c>
      <c r="I5" s="11" t="s">
        <v>12</v>
      </c>
      <c r="J5" s="8">
        <v>20150419</v>
      </c>
      <c r="K5" s="8">
        <v>20150419</v>
      </c>
      <c r="L5" s="8">
        <f t="shared" si="2"/>
        <v>0</v>
      </c>
      <c r="M5" s="12" t="s">
        <v>19</v>
      </c>
      <c r="N5" s="13" t="s">
        <v>13</v>
      </c>
      <c r="O5" s="11" t="s">
        <v>14</v>
      </c>
      <c r="P5" s="41" t="s">
        <v>13</v>
      </c>
    </row>
    <row r="6" spans="1:16" ht="15.4" x14ac:dyDescent="0.45">
      <c r="A6" s="6">
        <v>4</v>
      </c>
      <c r="B6" s="14" t="s">
        <v>20</v>
      </c>
      <c r="C6" s="15">
        <v>6345000</v>
      </c>
      <c r="D6" s="15">
        <v>700000</v>
      </c>
      <c r="E6" s="9">
        <f t="shared" si="0"/>
        <v>1.7792689746327079</v>
      </c>
      <c r="F6" s="15">
        <v>731350</v>
      </c>
      <c r="G6" s="9">
        <f t="shared" si="1"/>
        <v>1.8589548065680443</v>
      </c>
      <c r="H6" s="16">
        <v>45153</v>
      </c>
      <c r="I6" s="11" t="s">
        <v>12</v>
      </c>
      <c r="J6" s="15">
        <v>6524802</v>
      </c>
      <c r="K6" s="8">
        <f>J6</f>
        <v>6524802</v>
      </c>
      <c r="L6" s="8">
        <f t="shared" si="2"/>
        <v>0</v>
      </c>
      <c r="M6" s="12" t="s">
        <v>15</v>
      </c>
      <c r="N6" s="13" t="s">
        <v>13</v>
      </c>
      <c r="O6" s="11" t="s">
        <v>14</v>
      </c>
      <c r="P6" s="41" t="s">
        <v>13</v>
      </c>
    </row>
    <row r="7" spans="1:16" ht="16.5" customHeight="1" x14ac:dyDescent="0.45">
      <c r="A7" s="6">
        <v>5</v>
      </c>
      <c r="B7" s="17" t="s">
        <v>22</v>
      </c>
      <c r="C7" s="18">
        <v>28965000</v>
      </c>
      <c r="D7" s="18">
        <v>18820000</v>
      </c>
      <c r="E7" s="9">
        <f t="shared" si="0"/>
        <v>47.836917289410806</v>
      </c>
      <c r="F7" s="15">
        <v>23521000</v>
      </c>
      <c r="G7" s="9">
        <f t="shared" si="1"/>
        <v>59.785979360479892</v>
      </c>
      <c r="H7" s="19">
        <v>49171</v>
      </c>
      <c r="I7" s="11" t="s">
        <v>12</v>
      </c>
      <c r="J7" s="15">
        <v>30320852</v>
      </c>
      <c r="K7" s="8">
        <f>30320852-909000</f>
        <v>29411852</v>
      </c>
      <c r="L7" s="8">
        <f t="shared" si="2"/>
        <v>909000</v>
      </c>
      <c r="M7" s="12" t="s">
        <v>19</v>
      </c>
      <c r="N7" s="13" t="s">
        <v>13</v>
      </c>
      <c r="O7" s="11" t="s">
        <v>14</v>
      </c>
      <c r="P7" s="41" t="s">
        <v>13</v>
      </c>
    </row>
    <row r="8" spans="1:16" ht="15.4" x14ac:dyDescent="0.45">
      <c r="A8" s="6">
        <v>6</v>
      </c>
      <c r="B8" s="17" t="s">
        <v>21</v>
      </c>
      <c r="C8" s="18">
        <v>14485000</v>
      </c>
      <c r="D8" s="18">
        <v>9415000</v>
      </c>
      <c r="E8" s="9">
        <f t="shared" si="0"/>
        <v>23.931167708809923</v>
      </c>
      <c r="F8" s="18">
        <v>11766250</v>
      </c>
      <c r="G8" s="9">
        <f t="shared" si="1"/>
        <v>29.907605103960144</v>
      </c>
      <c r="H8" s="19">
        <v>49171</v>
      </c>
      <c r="I8" s="11" t="s">
        <v>12</v>
      </c>
      <c r="J8" s="15">
        <v>15160421</v>
      </c>
      <c r="K8" s="18">
        <v>15160421</v>
      </c>
      <c r="L8" s="8">
        <f t="shared" si="2"/>
        <v>0</v>
      </c>
      <c r="M8" s="12" t="s">
        <v>23</v>
      </c>
      <c r="N8" s="13" t="s">
        <v>13</v>
      </c>
      <c r="O8" s="11" t="s">
        <v>14</v>
      </c>
      <c r="P8" s="41" t="s">
        <v>13</v>
      </c>
    </row>
    <row r="9" spans="1:16" ht="15.4" x14ac:dyDescent="0.45">
      <c r="A9" s="6">
        <v>7</v>
      </c>
      <c r="B9" s="17" t="s">
        <v>92</v>
      </c>
      <c r="C9" s="18">
        <v>32005000</v>
      </c>
      <c r="D9" s="18">
        <v>22400000</v>
      </c>
      <c r="E9" s="9">
        <f t="shared" si="0"/>
        <v>56.936607188246654</v>
      </c>
      <c r="F9" s="18">
        <v>28220000</v>
      </c>
      <c r="G9" s="9">
        <f t="shared" si="1"/>
        <v>71.729957805907176</v>
      </c>
      <c r="H9" s="19">
        <v>49536</v>
      </c>
      <c r="I9" s="11" t="s">
        <v>12</v>
      </c>
      <c r="J9" s="15">
        <v>32686900</v>
      </c>
      <c r="K9" s="18">
        <v>32686900</v>
      </c>
      <c r="L9" s="8">
        <f t="shared" si="2"/>
        <v>0</v>
      </c>
      <c r="M9" s="12" t="s">
        <v>24</v>
      </c>
      <c r="N9" s="13" t="s">
        <v>13</v>
      </c>
      <c r="O9" s="11" t="s">
        <v>14</v>
      </c>
      <c r="P9" s="41" t="s">
        <v>13</v>
      </c>
    </row>
    <row r="10" spans="1:16" ht="15.4" x14ac:dyDescent="0.45">
      <c r="A10" s="6">
        <v>8</v>
      </c>
      <c r="B10" s="17" t="s">
        <v>93</v>
      </c>
      <c r="C10" s="18">
        <v>36845000</v>
      </c>
      <c r="D10" s="18">
        <v>7710000</v>
      </c>
      <c r="E10" s="9">
        <f t="shared" si="0"/>
        <v>19.597376849168828</v>
      </c>
      <c r="F10" s="18">
        <v>8477700</v>
      </c>
      <c r="G10" s="9">
        <f t="shared" si="1"/>
        <v>21.548726551776728</v>
      </c>
      <c r="H10" s="19">
        <v>46614</v>
      </c>
      <c r="I10" s="11" t="s">
        <v>12</v>
      </c>
      <c r="J10" s="15">
        <v>39989701</v>
      </c>
      <c r="K10" s="8">
        <f>J10</f>
        <v>39989701</v>
      </c>
      <c r="L10" s="8">
        <f t="shared" si="2"/>
        <v>0</v>
      </c>
      <c r="M10" s="12" t="s">
        <v>15</v>
      </c>
      <c r="N10" s="13" t="s">
        <v>13</v>
      </c>
      <c r="O10" s="11" t="s">
        <v>14</v>
      </c>
      <c r="P10" s="41" t="s">
        <v>13</v>
      </c>
    </row>
    <row r="11" spans="1:16" ht="15.4" x14ac:dyDescent="0.45">
      <c r="A11" s="6">
        <v>9</v>
      </c>
      <c r="B11" s="17" t="s">
        <v>94</v>
      </c>
      <c r="C11" s="18">
        <v>47365000</v>
      </c>
      <c r="D11" s="18">
        <v>36970000</v>
      </c>
      <c r="E11" s="9">
        <f t="shared" si="0"/>
        <v>93.970819988816018</v>
      </c>
      <c r="F11" s="18">
        <v>44750100</v>
      </c>
      <c r="G11" s="9">
        <f t="shared" si="1"/>
        <v>113.74637791673021</v>
      </c>
      <c r="H11" s="19">
        <v>48806</v>
      </c>
      <c r="I11" s="11" t="s">
        <v>12</v>
      </c>
      <c r="J11" s="15">
        <v>53591072</v>
      </c>
      <c r="K11" s="8">
        <f>J11</f>
        <v>53591072</v>
      </c>
      <c r="L11" s="8">
        <f t="shared" si="2"/>
        <v>0</v>
      </c>
      <c r="M11" s="12" t="s">
        <v>15</v>
      </c>
      <c r="N11" s="13" t="s">
        <v>13</v>
      </c>
      <c r="O11" s="11" t="s">
        <v>14</v>
      </c>
      <c r="P11" s="41" t="s">
        <v>13</v>
      </c>
    </row>
    <row r="12" spans="1:16" ht="15.4" x14ac:dyDescent="0.45">
      <c r="A12" s="6">
        <v>10</v>
      </c>
      <c r="B12" s="17" t="s">
        <v>95</v>
      </c>
      <c r="C12" s="18">
        <v>34440000</v>
      </c>
      <c r="D12" s="18">
        <v>25815000</v>
      </c>
      <c r="E12" s="9">
        <f t="shared" si="0"/>
        <v>65.616897971633364</v>
      </c>
      <c r="F12" s="18">
        <v>32007900</v>
      </c>
      <c r="G12" s="9">
        <f t="shared" si="1"/>
        <v>81.358090590208931</v>
      </c>
      <c r="H12" s="19">
        <v>49902</v>
      </c>
      <c r="I12" s="11" t="s">
        <v>12</v>
      </c>
      <c r="J12" s="15">
        <v>35507868</v>
      </c>
      <c r="K12" s="18">
        <v>35507868</v>
      </c>
      <c r="L12" s="8">
        <f t="shared" si="2"/>
        <v>0</v>
      </c>
      <c r="M12" s="12" t="s">
        <v>25</v>
      </c>
      <c r="N12" s="13" t="s">
        <v>13</v>
      </c>
      <c r="O12" s="11" t="s">
        <v>14</v>
      </c>
      <c r="P12" s="41" t="s">
        <v>13</v>
      </c>
    </row>
    <row r="13" spans="1:16" ht="15.4" x14ac:dyDescent="0.45">
      <c r="A13" s="6">
        <v>11</v>
      </c>
      <c r="B13" s="17" t="s">
        <v>26</v>
      </c>
      <c r="C13" s="18">
        <v>15995000</v>
      </c>
      <c r="D13" s="18">
        <v>11995000</v>
      </c>
      <c r="E13" s="9">
        <f t="shared" si="0"/>
        <v>30.489044786741903</v>
      </c>
      <c r="F13" s="18">
        <v>14898750</v>
      </c>
      <c r="G13" s="9">
        <f t="shared" si="1"/>
        <v>37.869833765441513</v>
      </c>
      <c r="H13" s="19">
        <v>49902</v>
      </c>
      <c r="I13" s="11" t="s">
        <v>12</v>
      </c>
      <c r="J13" s="15">
        <v>16576195</v>
      </c>
      <c r="K13" s="18"/>
      <c r="L13" s="8">
        <f t="shared" si="2"/>
        <v>16576195</v>
      </c>
      <c r="M13" s="65" t="s">
        <v>27</v>
      </c>
      <c r="N13" s="13" t="s">
        <v>13</v>
      </c>
      <c r="O13" s="11" t="s">
        <v>14</v>
      </c>
      <c r="P13" s="41" t="s">
        <v>13</v>
      </c>
    </row>
    <row r="14" spans="1:16" ht="15.4" x14ac:dyDescent="0.45">
      <c r="A14" s="6">
        <v>12</v>
      </c>
      <c r="B14" s="17" t="s">
        <v>28</v>
      </c>
      <c r="C14" s="18">
        <v>14150000</v>
      </c>
      <c r="D14" s="18">
        <v>7075000</v>
      </c>
      <c r="E14" s="9">
        <f t="shared" si="0"/>
        <v>17.983325707894871</v>
      </c>
      <c r="F14" s="18">
        <v>7536997.5</v>
      </c>
      <c r="G14" s="9">
        <f t="shared" si="1"/>
        <v>19.157636876620405</v>
      </c>
      <c r="H14" s="19">
        <v>46249</v>
      </c>
      <c r="I14" s="11" t="s">
        <v>12</v>
      </c>
      <c r="J14" s="15">
        <v>14129742</v>
      </c>
      <c r="K14" s="18"/>
      <c r="L14" s="8">
        <f t="shared" si="2"/>
        <v>14129742</v>
      </c>
      <c r="M14" s="65" t="s">
        <v>29</v>
      </c>
      <c r="N14" s="13" t="s">
        <v>13</v>
      </c>
      <c r="O14" s="11" t="s">
        <v>14</v>
      </c>
      <c r="P14" s="41" t="s">
        <v>13</v>
      </c>
    </row>
    <row r="15" spans="1:16" ht="15.4" x14ac:dyDescent="0.45">
      <c r="A15" s="6">
        <v>13</v>
      </c>
      <c r="B15" s="17" t="s">
        <v>30</v>
      </c>
      <c r="C15" s="18">
        <v>58440000</v>
      </c>
      <c r="D15" s="18">
        <v>46740000</v>
      </c>
      <c r="E15" s="9">
        <f t="shared" si="0"/>
        <v>118.80433124904683</v>
      </c>
      <c r="F15" s="18">
        <v>60349450</v>
      </c>
      <c r="G15" s="9">
        <f t="shared" si="1"/>
        <v>153.39700574449697</v>
      </c>
      <c r="H15" s="19">
        <v>50267</v>
      </c>
      <c r="I15" s="11" t="s">
        <v>12</v>
      </c>
      <c r="J15" s="15">
        <v>62597926</v>
      </c>
      <c r="K15" s="18">
        <v>52979260</v>
      </c>
      <c r="L15" s="8">
        <f t="shared" si="2"/>
        <v>9618666</v>
      </c>
      <c r="M15" s="12" t="s">
        <v>25</v>
      </c>
      <c r="N15" s="13" t="s">
        <v>13</v>
      </c>
      <c r="O15" s="11" t="s">
        <v>14</v>
      </c>
      <c r="P15" s="41" t="s">
        <v>13</v>
      </c>
    </row>
    <row r="16" spans="1:16" ht="15.4" x14ac:dyDescent="0.45">
      <c r="A16" s="6">
        <v>14</v>
      </c>
      <c r="B16" s="17" t="s">
        <v>31</v>
      </c>
      <c r="C16" s="18">
        <v>6110000</v>
      </c>
      <c r="D16" s="18">
        <v>3660000</v>
      </c>
      <c r="E16" s="9">
        <f t="shared" si="0"/>
        <v>9.3030349245081592</v>
      </c>
      <c r="F16" s="18">
        <v>4056500</v>
      </c>
      <c r="G16" s="9">
        <f t="shared" si="1"/>
        <v>10.310863707996543</v>
      </c>
      <c r="H16" s="19">
        <v>46614</v>
      </c>
      <c r="I16" s="11" t="s">
        <v>12</v>
      </c>
      <c r="J16" s="15">
        <v>6395949</v>
      </c>
      <c r="K16" s="18">
        <v>3000000</v>
      </c>
      <c r="L16" s="8">
        <f t="shared" si="2"/>
        <v>3395949</v>
      </c>
      <c r="M16" s="12" t="s">
        <v>32</v>
      </c>
      <c r="N16" s="13" t="s">
        <v>13</v>
      </c>
      <c r="O16" s="11" t="s">
        <v>14</v>
      </c>
      <c r="P16" s="41" t="s">
        <v>13</v>
      </c>
    </row>
    <row r="17" spans="1:19" ht="15.4" x14ac:dyDescent="0.45">
      <c r="A17" s="6">
        <v>15</v>
      </c>
      <c r="B17" s="20" t="s">
        <v>33</v>
      </c>
      <c r="C17" s="21">
        <v>18240000</v>
      </c>
      <c r="D17" s="21">
        <v>15610000</v>
      </c>
      <c r="E17" s="9">
        <f t="shared" si="0"/>
        <v>39.677698134309388</v>
      </c>
      <c r="F17" s="21">
        <v>18177400</v>
      </c>
      <c r="G17" s="9">
        <f t="shared" si="1"/>
        <v>46.20354837069798</v>
      </c>
      <c r="H17" s="22">
        <v>46614</v>
      </c>
      <c r="I17" s="23" t="s">
        <v>12</v>
      </c>
      <c r="J17" s="24">
        <v>21505794</v>
      </c>
      <c r="K17" s="8">
        <f>J17</f>
        <v>21505794</v>
      </c>
      <c r="L17" s="8">
        <f t="shared" si="2"/>
        <v>0</v>
      </c>
      <c r="M17" s="25" t="s">
        <v>15</v>
      </c>
      <c r="N17" s="26" t="s">
        <v>13</v>
      </c>
      <c r="O17" s="23" t="s">
        <v>14</v>
      </c>
      <c r="P17" s="42" t="s">
        <v>13</v>
      </c>
    </row>
    <row r="18" spans="1:19" ht="15.4" x14ac:dyDescent="0.45">
      <c r="A18" s="6">
        <v>16</v>
      </c>
      <c r="B18" s="20" t="s">
        <v>34</v>
      </c>
      <c r="C18" s="21">
        <v>5060000</v>
      </c>
      <c r="D18" s="21">
        <v>3535000</v>
      </c>
      <c r="E18" s="9">
        <f t="shared" si="0"/>
        <v>8.9853083218951753</v>
      </c>
      <c r="F18" s="21">
        <v>4028637.5</v>
      </c>
      <c r="G18" s="9">
        <f t="shared" si="1"/>
        <v>10.240042448274108</v>
      </c>
      <c r="H18" s="22">
        <v>46980</v>
      </c>
      <c r="I18" s="23" t="s">
        <v>12</v>
      </c>
      <c r="J18" s="24">
        <v>5175000</v>
      </c>
      <c r="K18" s="24">
        <v>5175000</v>
      </c>
      <c r="L18" s="8">
        <f t="shared" si="2"/>
        <v>0</v>
      </c>
      <c r="M18" s="25" t="s">
        <v>35</v>
      </c>
      <c r="N18" s="26" t="s">
        <v>13</v>
      </c>
      <c r="O18" s="23" t="s">
        <v>14</v>
      </c>
      <c r="P18" s="42" t="s">
        <v>13</v>
      </c>
    </row>
    <row r="19" spans="1:19" ht="15.4" x14ac:dyDescent="0.45">
      <c r="A19" s="6">
        <v>17</v>
      </c>
      <c r="B19" s="20" t="s">
        <v>36</v>
      </c>
      <c r="C19" s="21">
        <v>54200000</v>
      </c>
      <c r="D19" s="21">
        <v>46070000</v>
      </c>
      <c r="E19" s="9">
        <f t="shared" si="0"/>
        <v>117.10131665904123</v>
      </c>
      <c r="F19" s="21">
        <v>60503460</v>
      </c>
      <c r="G19" s="9">
        <f t="shared" si="1"/>
        <v>153.78847033704437</v>
      </c>
      <c r="H19" s="22">
        <v>50632</v>
      </c>
      <c r="I19" s="23" t="s">
        <v>12</v>
      </c>
      <c r="J19" s="21">
        <v>56578000</v>
      </c>
      <c r="K19" s="24">
        <v>0</v>
      </c>
      <c r="L19" s="8">
        <f t="shared" si="2"/>
        <v>56578000</v>
      </c>
      <c r="M19" s="12" t="s">
        <v>25</v>
      </c>
      <c r="N19" s="26" t="s">
        <v>13</v>
      </c>
      <c r="O19" s="23" t="s">
        <v>14</v>
      </c>
      <c r="P19" s="42" t="s">
        <v>13</v>
      </c>
    </row>
    <row r="20" spans="1:19" ht="15.4" x14ac:dyDescent="0.45">
      <c r="A20" s="6">
        <v>18</v>
      </c>
      <c r="B20" s="20" t="s">
        <v>37</v>
      </c>
      <c r="C20" s="21">
        <v>5370000</v>
      </c>
      <c r="D20" s="21">
        <v>4290000</v>
      </c>
      <c r="E20" s="9">
        <f t="shared" si="0"/>
        <v>10.904377001677597</v>
      </c>
      <c r="F20" s="21">
        <v>5087600</v>
      </c>
      <c r="G20" s="9">
        <f t="shared" si="1"/>
        <v>12.931726907630521</v>
      </c>
      <c r="H20" s="22">
        <v>47345</v>
      </c>
      <c r="I20" s="23" t="s">
        <v>12</v>
      </c>
      <c r="J20" s="21">
        <v>5932336</v>
      </c>
      <c r="K20" s="24">
        <v>0</v>
      </c>
      <c r="L20" s="8">
        <f t="shared" si="2"/>
        <v>5932336</v>
      </c>
      <c r="M20" s="25" t="s">
        <v>38</v>
      </c>
      <c r="N20" s="26" t="s">
        <v>13</v>
      </c>
      <c r="O20" s="23" t="s">
        <v>14</v>
      </c>
      <c r="P20" s="42" t="s">
        <v>13</v>
      </c>
    </row>
    <row r="21" spans="1:19" ht="15.4" x14ac:dyDescent="0.45">
      <c r="A21" s="6">
        <v>19</v>
      </c>
      <c r="B21" s="20" t="s">
        <v>39</v>
      </c>
      <c r="C21" s="21">
        <v>55870000</v>
      </c>
      <c r="D21" s="21">
        <v>50280000</v>
      </c>
      <c r="E21" s="9">
        <f t="shared" si="0"/>
        <v>127.80234863504651</v>
      </c>
      <c r="F21" s="21">
        <v>67147850</v>
      </c>
      <c r="G21" s="9">
        <f t="shared" si="1"/>
        <v>170.67726602612984</v>
      </c>
      <c r="H21" s="22">
        <v>50997</v>
      </c>
      <c r="I21" s="23" t="s">
        <v>12</v>
      </c>
      <c r="J21" s="21">
        <v>55450000</v>
      </c>
      <c r="K21" s="24">
        <f>J21</f>
        <v>55450000</v>
      </c>
      <c r="L21" s="8">
        <f t="shared" si="2"/>
        <v>0</v>
      </c>
      <c r="M21" s="25" t="s">
        <v>40</v>
      </c>
      <c r="N21" s="26" t="s">
        <v>13</v>
      </c>
      <c r="O21" s="23" t="s">
        <v>14</v>
      </c>
      <c r="P21" s="42" t="s">
        <v>13</v>
      </c>
      <c r="S21" s="64"/>
    </row>
    <row r="22" spans="1:19" ht="15.4" x14ac:dyDescent="0.45">
      <c r="A22" s="6">
        <v>20</v>
      </c>
      <c r="B22" s="20" t="s">
        <v>43</v>
      </c>
      <c r="C22" s="21">
        <v>8720000</v>
      </c>
      <c r="D22" s="21">
        <v>6545000</v>
      </c>
      <c r="E22" s="9">
        <f t="shared" si="0"/>
        <v>16.636164912815822</v>
      </c>
      <c r="F22" s="21">
        <v>7617950</v>
      </c>
      <c r="G22" s="9">
        <f t="shared" si="1"/>
        <v>19.363402979004626</v>
      </c>
      <c r="H22" s="22">
        <v>47710</v>
      </c>
      <c r="I22" s="23" t="s">
        <v>12</v>
      </c>
      <c r="J22" s="21">
        <v>47377000</v>
      </c>
      <c r="K22" s="24">
        <f>J22</f>
        <v>47377000</v>
      </c>
      <c r="L22" s="8">
        <f t="shared" si="2"/>
        <v>0</v>
      </c>
      <c r="M22" s="25" t="s">
        <v>42</v>
      </c>
      <c r="N22" s="26" t="s">
        <v>13</v>
      </c>
      <c r="O22" s="23" t="s">
        <v>14</v>
      </c>
      <c r="P22" s="42" t="s">
        <v>13</v>
      </c>
    </row>
    <row r="23" spans="1:19" ht="15.4" x14ac:dyDescent="0.45">
      <c r="A23" s="6">
        <v>21</v>
      </c>
      <c r="B23" s="20" t="s">
        <v>44</v>
      </c>
      <c r="C23" s="8">
        <v>9205000</v>
      </c>
      <c r="D23" s="21">
        <v>8205000</v>
      </c>
      <c r="E23" s="9">
        <f t="shared" si="0"/>
        <v>20.855574195516244</v>
      </c>
      <c r="F23" s="21">
        <v>9579600</v>
      </c>
      <c r="G23" s="9">
        <f t="shared" si="1"/>
        <v>24.349550099130699</v>
      </c>
      <c r="H23" s="22">
        <v>47710</v>
      </c>
      <c r="I23" s="23" t="s">
        <v>12</v>
      </c>
      <c r="J23" s="21">
        <v>9759178.0500000007</v>
      </c>
      <c r="K23" s="8">
        <f>J23</f>
        <v>9759178.0500000007</v>
      </c>
      <c r="L23" s="8">
        <f t="shared" si="2"/>
        <v>0</v>
      </c>
      <c r="M23" s="25" t="s">
        <v>15</v>
      </c>
      <c r="N23" s="26" t="s">
        <v>13</v>
      </c>
      <c r="O23" s="23" t="s">
        <v>14</v>
      </c>
      <c r="P23" s="42" t="s">
        <v>13</v>
      </c>
    </row>
    <row r="24" spans="1:19" ht="15.4" x14ac:dyDescent="0.45">
      <c r="A24" s="6">
        <v>22</v>
      </c>
      <c r="B24" s="20" t="s">
        <v>41</v>
      </c>
      <c r="C24" s="8">
        <v>39625000</v>
      </c>
      <c r="D24" s="21">
        <v>39625000</v>
      </c>
      <c r="E24" s="9">
        <f t="shared" si="0"/>
        <v>100.7193330283158</v>
      </c>
      <c r="F24" s="21">
        <v>53553550</v>
      </c>
      <c r="G24" s="9">
        <f t="shared" si="1"/>
        <v>136.12309999491637</v>
      </c>
      <c r="H24" s="22">
        <v>51363</v>
      </c>
      <c r="I24" s="23" t="s">
        <v>12</v>
      </c>
      <c r="J24" s="21">
        <v>10320000</v>
      </c>
      <c r="K24" s="24">
        <v>0</v>
      </c>
      <c r="L24" s="8">
        <f t="shared" si="2"/>
        <v>10320000</v>
      </c>
      <c r="M24" s="25" t="s">
        <v>45</v>
      </c>
      <c r="N24" s="26" t="s">
        <v>13</v>
      </c>
      <c r="O24" s="23" t="s">
        <v>14</v>
      </c>
      <c r="P24" s="42" t="s">
        <v>13</v>
      </c>
    </row>
    <row r="25" spans="1:19" ht="15.4" x14ac:dyDescent="0.45">
      <c r="A25" s="6">
        <v>23</v>
      </c>
      <c r="B25" s="20" t="s">
        <v>96</v>
      </c>
      <c r="C25" s="8">
        <v>174665000</v>
      </c>
      <c r="D25" s="21">
        <v>166045000</v>
      </c>
      <c r="E25" s="9">
        <f t="shared" si="0"/>
        <v>422.05530984698288</v>
      </c>
      <c r="F25" s="21">
        <v>193018744.70000002</v>
      </c>
      <c r="G25" s="9">
        <f t="shared" si="1"/>
        <v>490.61751995323067</v>
      </c>
      <c r="H25" s="22">
        <v>50632</v>
      </c>
      <c r="I25" s="23" t="s">
        <v>12</v>
      </c>
      <c r="J25" s="21">
        <v>173990257.38999999</v>
      </c>
      <c r="K25" s="24">
        <v>0</v>
      </c>
      <c r="L25" s="8">
        <f t="shared" si="2"/>
        <v>173990257.38999999</v>
      </c>
      <c r="M25" s="66" t="s">
        <v>46</v>
      </c>
      <c r="N25" s="26" t="s">
        <v>13</v>
      </c>
      <c r="O25" s="23" t="s">
        <v>14</v>
      </c>
      <c r="P25" s="42" t="s">
        <v>13</v>
      </c>
    </row>
    <row r="26" spans="1:19" ht="15.4" x14ac:dyDescent="0.45">
      <c r="A26" s="6">
        <v>24</v>
      </c>
      <c r="B26" s="20" t="s">
        <v>97</v>
      </c>
      <c r="C26" s="8">
        <v>31820000</v>
      </c>
      <c r="D26" s="21">
        <v>31820000</v>
      </c>
      <c r="E26" s="9">
        <f t="shared" si="0"/>
        <v>80.880483961161104</v>
      </c>
      <c r="F26" s="21">
        <v>42436542.740000002</v>
      </c>
      <c r="G26" s="9">
        <f t="shared" si="1"/>
        <v>107.86574841136699</v>
      </c>
      <c r="H26" s="22">
        <v>51728</v>
      </c>
      <c r="I26" s="23" t="s">
        <v>12</v>
      </c>
      <c r="J26" s="21">
        <v>36670000</v>
      </c>
      <c r="K26" s="24">
        <v>0</v>
      </c>
      <c r="L26" s="8">
        <f t="shared" si="2"/>
        <v>36670000</v>
      </c>
      <c r="M26" s="25" t="s">
        <v>106</v>
      </c>
      <c r="N26" s="26" t="s">
        <v>13</v>
      </c>
      <c r="O26" s="23" t="s">
        <v>14</v>
      </c>
      <c r="P26" s="42" t="s">
        <v>13</v>
      </c>
    </row>
    <row r="27" spans="1:19" ht="15.4" x14ac:dyDescent="0.45">
      <c r="A27" s="6">
        <v>25</v>
      </c>
      <c r="B27" s="20" t="s">
        <v>98</v>
      </c>
      <c r="C27" s="8">
        <v>8325000</v>
      </c>
      <c r="D27" s="21">
        <v>8170000</v>
      </c>
      <c r="E27" s="9">
        <f t="shared" si="0"/>
        <v>20.766610746784607</v>
      </c>
      <c r="F27" s="21">
        <v>10340000</v>
      </c>
      <c r="G27" s="9">
        <f t="shared" si="1"/>
        <v>26.282344568146002</v>
      </c>
      <c r="H27" s="22">
        <v>48075</v>
      </c>
      <c r="I27" s="23" t="s">
        <v>12</v>
      </c>
      <c r="J27" s="21">
        <v>10097454.4</v>
      </c>
      <c r="K27" s="8">
        <f>J27</f>
        <v>10097454.4</v>
      </c>
      <c r="L27" s="8">
        <f t="shared" si="2"/>
        <v>0</v>
      </c>
      <c r="M27" s="25" t="s">
        <v>15</v>
      </c>
      <c r="N27" s="26" t="s">
        <v>13</v>
      </c>
      <c r="O27" s="23" t="s">
        <v>14</v>
      </c>
      <c r="P27" s="42" t="s">
        <v>13</v>
      </c>
    </row>
    <row r="28" spans="1:19" ht="15.4" x14ac:dyDescent="0.45">
      <c r="A28" s="6"/>
      <c r="B28" s="49" t="s">
        <v>47</v>
      </c>
      <c r="C28" s="50">
        <f>SUM(C3:C27)</f>
        <v>769380000</v>
      </c>
      <c r="D28" s="50">
        <f t="shared" ref="D28:G28" si="3">SUM(D3:D27)</f>
        <v>603925000</v>
      </c>
      <c r="E28" s="50">
        <f>SUM(E3:E27)</f>
        <v>1535.0643078643691</v>
      </c>
      <c r="F28" s="50">
        <f t="shared" si="3"/>
        <v>746795526.19000006</v>
      </c>
      <c r="G28" s="50">
        <f t="shared" si="3"/>
        <v>1898.2144430633928</v>
      </c>
      <c r="H28" s="51"/>
      <c r="I28" s="52"/>
      <c r="J28" s="50">
        <f>SUM(J3:J27)</f>
        <v>811796095.83999991</v>
      </c>
      <c r="K28" s="50">
        <f>SUM(K3:K27)</f>
        <v>483675950.44999999</v>
      </c>
      <c r="L28" s="50">
        <f>SUM(L3:L27)</f>
        <v>328120145.38999999</v>
      </c>
      <c r="M28" s="27"/>
      <c r="N28" s="28"/>
      <c r="O28" s="11"/>
      <c r="P28" s="41"/>
    </row>
    <row r="29" spans="1:19" ht="15.4" x14ac:dyDescent="0.45">
      <c r="A29" s="6">
        <v>26</v>
      </c>
      <c r="B29" s="7" t="s">
        <v>48</v>
      </c>
      <c r="C29" s="8">
        <v>13885000</v>
      </c>
      <c r="D29" s="8">
        <v>6245000</v>
      </c>
      <c r="E29" s="9">
        <f t="shared" si="0"/>
        <v>15.87362106654466</v>
      </c>
      <c r="F29" s="8">
        <v>6713047.5</v>
      </c>
      <c r="G29" s="9">
        <f>F29/393420</f>
        <v>17.063310202836664</v>
      </c>
      <c r="H29" s="10">
        <v>47635</v>
      </c>
      <c r="I29" s="28" t="s">
        <v>49</v>
      </c>
      <c r="J29" s="8">
        <v>13885000</v>
      </c>
      <c r="K29" s="29">
        <f t="shared" ref="K29:K37" si="4">J29</f>
        <v>13885000</v>
      </c>
      <c r="L29" s="8">
        <f>J29-K29</f>
        <v>0</v>
      </c>
      <c r="M29" s="27" t="s">
        <v>50</v>
      </c>
      <c r="N29" s="28" t="s">
        <v>13</v>
      </c>
      <c r="O29" s="28" t="s">
        <v>14</v>
      </c>
      <c r="P29" s="43" t="s">
        <v>13</v>
      </c>
    </row>
    <row r="30" spans="1:19" ht="15.4" x14ac:dyDescent="0.45">
      <c r="A30" s="6">
        <v>27</v>
      </c>
      <c r="B30" s="7" t="s">
        <v>51</v>
      </c>
      <c r="C30" s="8">
        <v>16640000</v>
      </c>
      <c r="D30" s="8">
        <v>9130000</v>
      </c>
      <c r="E30" s="9">
        <f t="shared" si="0"/>
        <v>23.206751054852322</v>
      </c>
      <c r="F30" s="8">
        <v>10942512.5</v>
      </c>
      <c r="G30" s="9">
        <f t="shared" ref="G30:G50" si="5">F30/393420</f>
        <v>27.813818565400844</v>
      </c>
      <c r="H30" s="10">
        <v>48366</v>
      </c>
      <c r="I30" s="28" t="s">
        <v>49</v>
      </c>
      <c r="J30" s="8">
        <v>16986112</v>
      </c>
      <c r="K30" s="8">
        <f t="shared" si="4"/>
        <v>16986112</v>
      </c>
      <c r="L30" s="8">
        <f t="shared" ref="L30:L50" si="6">J30-K30</f>
        <v>0</v>
      </c>
      <c r="M30" s="27" t="s">
        <v>50</v>
      </c>
      <c r="N30" s="28" t="s">
        <v>13</v>
      </c>
      <c r="O30" s="28" t="s">
        <v>14</v>
      </c>
      <c r="P30" s="43" t="s">
        <v>13</v>
      </c>
    </row>
    <row r="31" spans="1:19" ht="15.4" x14ac:dyDescent="0.45">
      <c r="A31" s="6">
        <v>28</v>
      </c>
      <c r="B31" s="7" t="s">
        <v>52</v>
      </c>
      <c r="C31" s="8">
        <v>8930000</v>
      </c>
      <c r="D31" s="8">
        <v>5340000</v>
      </c>
      <c r="E31" s="9">
        <f t="shared" si="0"/>
        <v>13.573280463626659</v>
      </c>
      <c r="F31" s="8">
        <v>6690018.8199999994</v>
      </c>
      <c r="G31" s="9">
        <f t="shared" si="5"/>
        <v>17.00477560876417</v>
      </c>
      <c r="H31" s="10">
        <v>48731</v>
      </c>
      <c r="I31" s="28" t="s">
        <v>49</v>
      </c>
      <c r="J31" s="8">
        <v>9115003</v>
      </c>
      <c r="K31" s="8">
        <f t="shared" si="4"/>
        <v>9115003</v>
      </c>
      <c r="L31" s="8">
        <f t="shared" si="6"/>
        <v>0</v>
      </c>
      <c r="M31" s="27" t="s">
        <v>50</v>
      </c>
      <c r="N31" s="28" t="s">
        <v>13</v>
      </c>
      <c r="O31" s="28" t="s">
        <v>14</v>
      </c>
      <c r="P31" s="43" t="s">
        <v>13</v>
      </c>
    </row>
    <row r="32" spans="1:19" ht="15.4" x14ac:dyDescent="0.45">
      <c r="A32" s="6">
        <v>29</v>
      </c>
      <c r="B32" s="7" t="s">
        <v>53</v>
      </c>
      <c r="C32" s="8">
        <v>8250000</v>
      </c>
      <c r="D32" s="8">
        <v>1510000</v>
      </c>
      <c r="E32" s="9">
        <f t="shared" si="0"/>
        <v>3.8381373595648416</v>
      </c>
      <c r="F32" s="8">
        <v>1577800</v>
      </c>
      <c r="G32" s="9">
        <f t="shared" si="5"/>
        <v>4.0104722688221237</v>
      </c>
      <c r="H32" s="10">
        <v>45078</v>
      </c>
      <c r="I32" s="28" t="s">
        <v>49</v>
      </c>
      <c r="J32" s="8">
        <v>8515007</v>
      </c>
      <c r="K32" s="29">
        <f t="shared" si="4"/>
        <v>8515007</v>
      </c>
      <c r="L32" s="8">
        <f t="shared" si="6"/>
        <v>0</v>
      </c>
      <c r="M32" s="27" t="s">
        <v>50</v>
      </c>
      <c r="N32" s="28" t="s">
        <v>13</v>
      </c>
      <c r="O32" s="28" t="s">
        <v>14</v>
      </c>
      <c r="P32" s="43" t="s">
        <v>13</v>
      </c>
    </row>
    <row r="33" spans="1:16" ht="15.4" x14ac:dyDescent="0.45">
      <c r="A33" s="6">
        <v>30</v>
      </c>
      <c r="B33" s="7" t="s">
        <v>54</v>
      </c>
      <c r="C33" s="8">
        <v>3430000</v>
      </c>
      <c r="D33" s="8">
        <v>2210000</v>
      </c>
      <c r="E33" s="9">
        <f t="shared" si="0"/>
        <v>5.6174063341975495</v>
      </c>
      <c r="F33" s="8">
        <v>2463215</v>
      </c>
      <c r="G33" s="9">
        <f t="shared" si="5"/>
        <v>6.2610314676427228</v>
      </c>
      <c r="H33" s="10">
        <v>49096</v>
      </c>
      <c r="I33" s="28" t="s">
        <v>49</v>
      </c>
      <c r="J33" s="8">
        <v>3430000</v>
      </c>
      <c r="K33" s="29">
        <f t="shared" si="4"/>
        <v>3430000</v>
      </c>
      <c r="L33" s="8">
        <f t="shared" si="6"/>
        <v>0</v>
      </c>
      <c r="M33" s="27" t="s">
        <v>50</v>
      </c>
      <c r="N33" s="28" t="s">
        <v>13</v>
      </c>
      <c r="O33" s="28" t="s">
        <v>14</v>
      </c>
      <c r="P33" s="43" t="s">
        <v>13</v>
      </c>
    </row>
    <row r="34" spans="1:16" ht="15.4" x14ac:dyDescent="0.45">
      <c r="A34" s="6">
        <v>31</v>
      </c>
      <c r="B34" s="7" t="s">
        <v>55</v>
      </c>
      <c r="C34" s="8">
        <v>13325000</v>
      </c>
      <c r="D34" s="8">
        <v>8645000</v>
      </c>
      <c r="E34" s="9">
        <f t="shared" si="0"/>
        <v>21.973971836713943</v>
      </c>
      <c r="F34" s="8">
        <v>10694862.5</v>
      </c>
      <c r="G34" s="9">
        <f t="shared" si="5"/>
        <v>27.184338620304001</v>
      </c>
      <c r="H34" s="10">
        <v>49096</v>
      </c>
      <c r="I34" s="28" t="s">
        <v>49</v>
      </c>
      <c r="J34" s="8">
        <v>13364591</v>
      </c>
      <c r="K34" s="29">
        <f t="shared" si="4"/>
        <v>13364591</v>
      </c>
      <c r="L34" s="8">
        <f t="shared" si="6"/>
        <v>0</v>
      </c>
      <c r="M34" s="27" t="s">
        <v>50</v>
      </c>
      <c r="N34" s="28" t="s">
        <v>13</v>
      </c>
      <c r="O34" s="28" t="s">
        <v>14</v>
      </c>
      <c r="P34" s="43" t="s">
        <v>13</v>
      </c>
    </row>
    <row r="35" spans="1:16" ht="15.4" x14ac:dyDescent="0.45">
      <c r="A35" s="6">
        <v>32</v>
      </c>
      <c r="B35" s="7" t="s">
        <v>56</v>
      </c>
      <c r="C35" s="8">
        <v>7975000</v>
      </c>
      <c r="D35" s="8">
        <v>2540000</v>
      </c>
      <c r="E35" s="9">
        <f t="shared" si="0"/>
        <v>6.4562045650958266</v>
      </c>
      <c r="F35" s="8">
        <v>2717100</v>
      </c>
      <c r="G35" s="9">
        <f t="shared" si="5"/>
        <v>6.9063596156779017</v>
      </c>
      <c r="H35" s="10">
        <v>45444</v>
      </c>
      <c r="I35" s="28" t="s">
        <v>49</v>
      </c>
      <c r="J35" s="8">
        <v>8295595</v>
      </c>
      <c r="K35" s="29">
        <f t="shared" si="4"/>
        <v>8295595</v>
      </c>
      <c r="L35" s="8">
        <f t="shared" si="6"/>
        <v>0</v>
      </c>
      <c r="M35" s="27" t="s">
        <v>50</v>
      </c>
      <c r="N35" s="28" t="s">
        <v>13</v>
      </c>
      <c r="O35" s="28" t="s">
        <v>14</v>
      </c>
      <c r="P35" s="43" t="s">
        <v>13</v>
      </c>
    </row>
    <row r="36" spans="1:16" ht="15.4" x14ac:dyDescent="0.45">
      <c r="A36" s="6">
        <v>33</v>
      </c>
      <c r="B36" s="7" t="s">
        <v>57</v>
      </c>
      <c r="C36" s="8">
        <v>18240000</v>
      </c>
      <c r="D36" s="8">
        <v>12750000</v>
      </c>
      <c r="E36" s="9">
        <f t="shared" si="0"/>
        <v>32.408113466524327</v>
      </c>
      <c r="F36" s="8">
        <v>16035500</v>
      </c>
      <c r="G36" s="9">
        <f t="shared" si="5"/>
        <v>40.759239489603985</v>
      </c>
      <c r="H36" s="10">
        <v>49461</v>
      </c>
      <c r="I36" s="28" t="s">
        <v>49</v>
      </c>
      <c r="J36" s="8">
        <v>18559200</v>
      </c>
      <c r="K36" s="29">
        <f t="shared" si="4"/>
        <v>18559200</v>
      </c>
      <c r="L36" s="8">
        <f t="shared" si="6"/>
        <v>0</v>
      </c>
      <c r="M36" s="27" t="s">
        <v>50</v>
      </c>
      <c r="N36" s="28" t="s">
        <v>13</v>
      </c>
      <c r="O36" s="28" t="s">
        <v>14</v>
      </c>
      <c r="P36" s="43" t="s">
        <v>13</v>
      </c>
    </row>
    <row r="37" spans="1:16" ht="15.4" x14ac:dyDescent="0.45">
      <c r="A37" s="6">
        <v>34</v>
      </c>
      <c r="B37" s="7" t="s">
        <v>58</v>
      </c>
      <c r="C37" s="8">
        <v>11910000</v>
      </c>
      <c r="D37" s="8">
        <v>7085000</v>
      </c>
      <c r="E37" s="9">
        <f t="shared" si="0"/>
        <v>18.00874383610391</v>
      </c>
      <c r="F37" s="8">
        <v>7978800</v>
      </c>
      <c r="G37" s="9">
        <f t="shared" si="5"/>
        <v>20.280616135427788</v>
      </c>
      <c r="H37" s="10">
        <v>46539</v>
      </c>
      <c r="I37" s="28" t="s">
        <v>49</v>
      </c>
      <c r="J37" s="8">
        <v>12777048</v>
      </c>
      <c r="K37" s="29">
        <f t="shared" si="4"/>
        <v>12777048</v>
      </c>
      <c r="L37" s="8">
        <f t="shared" si="6"/>
        <v>0</v>
      </c>
      <c r="M37" s="27" t="s">
        <v>50</v>
      </c>
      <c r="N37" s="28" t="s">
        <v>13</v>
      </c>
      <c r="O37" s="28" t="s">
        <v>14</v>
      </c>
      <c r="P37" s="43" t="s">
        <v>13</v>
      </c>
    </row>
    <row r="38" spans="1:16" ht="15.4" x14ac:dyDescent="0.45">
      <c r="A38" s="6">
        <v>35</v>
      </c>
      <c r="B38" s="7" t="s">
        <v>59</v>
      </c>
      <c r="C38" s="8">
        <v>2080000</v>
      </c>
      <c r="D38" s="8">
        <v>1555000</v>
      </c>
      <c r="E38" s="9">
        <f t="shared" si="0"/>
        <v>3.9525189365055158</v>
      </c>
      <c r="F38" s="8">
        <v>1611016</v>
      </c>
      <c r="G38" s="9">
        <f t="shared" si="5"/>
        <v>4.0949011234812671</v>
      </c>
      <c r="H38" s="10">
        <v>49827</v>
      </c>
      <c r="I38" s="28" t="s">
        <v>49</v>
      </c>
      <c r="J38" s="8">
        <v>2080000</v>
      </c>
      <c r="K38" s="29">
        <v>2080000</v>
      </c>
      <c r="L38" s="8">
        <f t="shared" si="6"/>
        <v>0</v>
      </c>
      <c r="M38" s="27" t="s">
        <v>50</v>
      </c>
      <c r="N38" s="28" t="s">
        <v>13</v>
      </c>
      <c r="O38" s="28" t="s">
        <v>14</v>
      </c>
      <c r="P38" s="43" t="s">
        <v>13</v>
      </c>
    </row>
    <row r="39" spans="1:16" ht="15.4" x14ac:dyDescent="0.45">
      <c r="A39" s="6">
        <v>36</v>
      </c>
      <c r="B39" s="7" t="s">
        <v>60</v>
      </c>
      <c r="C39" s="8">
        <v>39185000</v>
      </c>
      <c r="D39" s="8">
        <v>29390000</v>
      </c>
      <c r="E39" s="9">
        <f t="shared" si="0"/>
        <v>74.703878806364699</v>
      </c>
      <c r="F39" s="8">
        <v>37266550</v>
      </c>
      <c r="G39" s="9">
        <f t="shared" si="5"/>
        <v>94.724594580855069</v>
      </c>
      <c r="H39" s="10">
        <v>49827</v>
      </c>
      <c r="I39" s="28" t="s">
        <v>49</v>
      </c>
      <c r="J39" s="8">
        <v>41752658</v>
      </c>
      <c r="K39" s="29">
        <v>41752658</v>
      </c>
      <c r="L39" s="8">
        <f t="shared" si="6"/>
        <v>0</v>
      </c>
      <c r="M39" s="27" t="s">
        <v>50</v>
      </c>
      <c r="N39" s="28" t="s">
        <v>13</v>
      </c>
      <c r="O39" s="28" t="s">
        <v>14</v>
      </c>
      <c r="P39" s="43" t="s">
        <v>13</v>
      </c>
    </row>
    <row r="40" spans="1:16" ht="15.4" x14ac:dyDescent="0.45">
      <c r="A40" s="6">
        <v>37</v>
      </c>
      <c r="B40" s="7" t="s">
        <v>61</v>
      </c>
      <c r="C40" s="8">
        <v>4775000</v>
      </c>
      <c r="D40" s="8">
        <v>3755000</v>
      </c>
      <c r="E40" s="9">
        <f t="shared" si="0"/>
        <v>9.5445071424940267</v>
      </c>
      <c r="F40" s="8">
        <v>4057200</v>
      </c>
      <c r="G40" s="9">
        <f t="shared" si="5"/>
        <v>10.312642976971176</v>
      </c>
      <c r="H40" s="10">
        <v>49827</v>
      </c>
      <c r="I40" s="28" t="s">
        <v>49</v>
      </c>
      <c r="J40" s="8">
        <v>4775000</v>
      </c>
      <c r="K40" s="29">
        <v>4775000</v>
      </c>
      <c r="L40" s="8">
        <f t="shared" si="6"/>
        <v>0</v>
      </c>
      <c r="M40" s="27" t="s">
        <v>50</v>
      </c>
      <c r="N40" s="28" t="s">
        <v>13</v>
      </c>
      <c r="O40" s="11" t="s">
        <v>14</v>
      </c>
      <c r="P40" s="41" t="s">
        <v>13</v>
      </c>
    </row>
    <row r="41" spans="1:16" ht="15.4" x14ac:dyDescent="0.45">
      <c r="A41" s="6">
        <v>38</v>
      </c>
      <c r="B41" s="7" t="s">
        <v>62</v>
      </c>
      <c r="C41" s="8">
        <v>40280000</v>
      </c>
      <c r="D41" s="8">
        <v>32225000</v>
      </c>
      <c r="E41" s="9">
        <f t="shared" si="0"/>
        <v>81.90991815362716</v>
      </c>
      <c r="F41" s="8">
        <v>41625587.5</v>
      </c>
      <c r="G41" s="9">
        <f t="shared" si="5"/>
        <v>105.80445198515581</v>
      </c>
      <c r="H41" s="10">
        <v>50192</v>
      </c>
      <c r="I41" s="28" t="s">
        <v>49</v>
      </c>
      <c r="J41" s="8">
        <v>43201531</v>
      </c>
      <c r="K41" s="29">
        <v>43201531</v>
      </c>
      <c r="L41" s="8">
        <f t="shared" si="6"/>
        <v>0</v>
      </c>
      <c r="M41" s="27" t="s">
        <v>50</v>
      </c>
      <c r="N41" s="28" t="s">
        <v>13</v>
      </c>
      <c r="O41" s="28" t="s">
        <v>14</v>
      </c>
      <c r="P41" s="43" t="s">
        <v>13</v>
      </c>
    </row>
    <row r="42" spans="1:16" ht="15.4" x14ac:dyDescent="0.45">
      <c r="A42" s="6">
        <v>39</v>
      </c>
      <c r="B42" s="7" t="s">
        <v>63</v>
      </c>
      <c r="C42" s="8">
        <v>11445000</v>
      </c>
      <c r="D42" s="8">
        <v>9630000</v>
      </c>
      <c r="E42" s="9">
        <f t="shared" si="0"/>
        <v>24.477657465304254</v>
      </c>
      <c r="F42" s="8">
        <v>10612891</v>
      </c>
      <c r="G42" s="9">
        <f t="shared" si="5"/>
        <v>26.975982410655281</v>
      </c>
      <c r="H42" s="10">
        <v>50192</v>
      </c>
      <c r="I42" s="28" t="s">
        <v>49</v>
      </c>
      <c r="J42" s="8">
        <v>11445000</v>
      </c>
      <c r="K42" s="29">
        <v>11445000</v>
      </c>
      <c r="L42" s="8">
        <f t="shared" si="6"/>
        <v>0</v>
      </c>
      <c r="M42" s="27" t="s">
        <v>50</v>
      </c>
      <c r="N42" s="28" t="s">
        <v>13</v>
      </c>
      <c r="O42" s="28" t="s">
        <v>14</v>
      </c>
      <c r="P42" s="43" t="s">
        <v>13</v>
      </c>
    </row>
    <row r="43" spans="1:16" ht="15.4" x14ac:dyDescent="0.45">
      <c r="A43" s="6">
        <v>40</v>
      </c>
      <c r="B43" s="7" t="s">
        <v>64</v>
      </c>
      <c r="C43" s="8">
        <v>4650000</v>
      </c>
      <c r="D43" s="8">
        <v>3915000</v>
      </c>
      <c r="E43" s="9">
        <f t="shared" si="0"/>
        <v>9.9511971938386452</v>
      </c>
      <c r="F43" s="8">
        <v>4229256.5</v>
      </c>
      <c r="G43" s="9">
        <f t="shared" si="5"/>
        <v>10.749978394591022</v>
      </c>
      <c r="H43" s="10">
        <v>50192</v>
      </c>
      <c r="I43" s="28" t="s">
        <v>49</v>
      </c>
      <c r="J43" s="8">
        <v>4650000</v>
      </c>
      <c r="K43" s="29">
        <v>4650000</v>
      </c>
      <c r="L43" s="8">
        <f t="shared" si="6"/>
        <v>0</v>
      </c>
      <c r="M43" s="27" t="s">
        <v>50</v>
      </c>
      <c r="N43" s="28" t="s">
        <v>13</v>
      </c>
      <c r="O43" s="28" t="s">
        <v>14</v>
      </c>
      <c r="P43" s="43" t="s">
        <v>13</v>
      </c>
    </row>
    <row r="44" spans="1:16" ht="15.4" x14ac:dyDescent="0.45">
      <c r="A44" s="6">
        <v>41</v>
      </c>
      <c r="B44" s="7" t="s">
        <v>65</v>
      </c>
      <c r="C44" s="8">
        <v>32735000</v>
      </c>
      <c r="D44" s="8">
        <v>27820000</v>
      </c>
      <c r="E44" s="9">
        <f t="shared" si="0"/>
        <v>70.713232677545619</v>
      </c>
      <c r="F44" s="8">
        <v>37124856.5</v>
      </c>
      <c r="G44" s="9">
        <f t="shared" si="5"/>
        <v>94.364436225916322</v>
      </c>
      <c r="H44" s="10">
        <v>50557</v>
      </c>
      <c r="I44" s="28" t="s">
        <v>49</v>
      </c>
      <c r="J44" s="8">
        <v>34585000</v>
      </c>
      <c r="K44" s="29">
        <v>34585000</v>
      </c>
      <c r="L44" s="8">
        <f t="shared" si="6"/>
        <v>0</v>
      </c>
      <c r="M44" s="27" t="s">
        <v>50</v>
      </c>
      <c r="N44" s="28" t="s">
        <v>13</v>
      </c>
      <c r="O44" s="28" t="s">
        <v>14</v>
      </c>
      <c r="P44" s="43" t="s">
        <v>13</v>
      </c>
    </row>
    <row r="45" spans="1:16" ht="15.4" x14ac:dyDescent="0.45">
      <c r="A45" s="6">
        <v>42</v>
      </c>
      <c r="B45" s="7" t="s">
        <v>66</v>
      </c>
      <c r="C45" s="8">
        <v>26150000</v>
      </c>
      <c r="D45" s="8">
        <v>23530000</v>
      </c>
      <c r="E45" s="9">
        <f>D45/393420</f>
        <v>59.808855675868031</v>
      </c>
      <c r="F45" s="8">
        <v>31224700</v>
      </c>
      <c r="G45" s="9">
        <f t="shared" si="5"/>
        <v>79.367342788877025</v>
      </c>
      <c r="H45" s="10">
        <v>50922</v>
      </c>
      <c r="I45" s="28" t="s">
        <v>49</v>
      </c>
      <c r="J45" s="8">
        <v>28244153</v>
      </c>
      <c r="K45" s="29">
        <v>28244153</v>
      </c>
      <c r="L45" s="8">
        <f t="shared" si="6"/>
        <v>0</v>
      </c>
      <c r="M45" s="27" t="s">
        <v>50</v>
      </c>
      <c r="N45" s="28" t="s">
        <v>13</v>
      </c>
      <c r="O45" s="28" t="s">
        <v>14</v>
      </c>
      <c r="P45" s="43" t="s">
        <v>13</v>
      </c>
    </row>
    <row r="46" spans="1:16" ht="15.4" x14ac:dyDescent="0.45">
      <c r="A46" s="6">
        <v>43</v>
      </c>
      <c r="B46" s="7" t="s">
        <v>101</v>
      </c>
      <c r="C46" s="8">
        <v>15740000</v>
      </c>
      <c r="D46" s="8">
        <v>12245000</v>
      </c>
      <c r="E46" s="9">
        <f t="shared" si="0"/>
        <v>31.124497991967871</v>
      </c>
      <c r="F46" s="8">
        <v>14158900</v>
      </c>
      <c r="G46" s="9">
        <f t="shared" si="5"/>
        <v>35.989273549895785</v>
      </c>
      <c r="H46" s="10">
        <v>46905</v>
      </c>
      <c r="I46" s="28" t="s">
        <v>49</v>
      </c>
      <c r="J46" s="8">
        <v>17124450.309999999</v>
      </c>
      <c r="K46" s="29">
        <f>J46</f>
        <v>17124450.309999999</v>
      </c>
      <c r="L46" s="8">
        <f t="shared" si="6"/>
        <v>0</v>
      </c>
      <c r="M46" s="27" t="s">
        <v>50</v>
      </c>
      <c r="N46" s="28" t="s">
        <v>13</v>
      </c>
      <c r="O46" s="28" t="s">
        <v>14</v>
      </c>
      <c r="P46" s="43" t="s">
        <v>13</v>
      </c>
    </row>
    <row r="47" spans="1:16" ht="15.4" x14ac:dyDescent="0.45">
      <c r="A47" s="6">
        <v>44</v>
      </c>
      <c r="B47" s="7" t="s">
        <v>67</v>
      </c>
      <c r="C47" s="8">
        <v>4435000</v>
      </c>
      <c r="D47" s="8">
        <v>3990000</v>
      </c>
      <c r="E47" s="9">
        <f t="shared" si="0"/>
        <v>10.141833155406436</v>
      </c>
      <c r="F47" s="8">
        <v>4089660</v>
      </c>
      <c r="G47" s="9">
        <f t="shared" si="5"/>
        <v>10.395150221137715</v>
      </c>
      <c r="H47" s="10">
        <v>50922</v>
      </c>
      <c r="I47" s="28" t="s">
        <v>49</v>
      </c>
      <c r="J47" s="8">
        <v>5075417</v>
      </c>
      <c r="K47" s="29">
        <v>5075417</v>
      </c>
      <c r="L47" s="8">
        <f t="shared" si="6"/>
        <v>0</v>
      </c>
      <c r="M47" s="27" t="s">
        <v>50</v>
      </c>
      <c r="N47" s="28" t="s">
        <v>13</v>
      </c>
      <c r="O47" s="28" t="s">
        <v>14</v>
      </c>
      <c r="P47" s="43" t="s">
        <v>13</v>
      </c>
    </row>
    <row r="48" spans="1:16" ht="15.4" x14ac:dyDescent="0.45">
      <c r="A48" s="6">
        <v>45</v>
      </c>
      <c r="B48" s="7" t="s">
        <v>68</v>
      </c>
      <c r="C48" s="8">
        <v>79500000</v>
      </c>
      <c r="D48" s="8">
        <v>71550000</v>
      </c>
      <c r="E48" s="9">
        <f t="shared" si="0"/>
        <v>181.8667073356718</v>
      </c>
      <c r="F48" s="8">
        <v>72875662.5</v>
      </c>
      <c r="G48" s="9">
        <f t="shared" si="5"/>
        <v>185.23629327436328</v>
      </c>
      <c r="H48" s="10">
        <v>50922</v>
      </c>
      <c r="I48" s="28" t="s">
        <v>49</v>
      </c>
      <c r="J48" s="8">
        <v>77826725</v>
      </c>
      <c r="K48" s="29">
        <v>0</v>
      </c>
      <c r="L48" s="8">
        <f t="shared" si="6"/>
        <v>77826725</v>
      </c>
      <c r="M48" s="27" t="s">
        <v>50</v>
      </c>
      <c r="N48" s="28" t="s">
        <v>13</v>
      </c>
      <c r="O48" s="28" t="s">
        <v>14</v>
      </c>
      <c r="P48" s="43" t="s">
        <v>13</v>
      </c>
    </row>
    <row r="49" spans="1:16" ht="15.4" x14ac:dyDescent="0.45">
      <c r="A49" s="6">
        <v>46</v>
      </c>
      <c r="B49" s="7" t="s">
        <v>102</v>
      </c>
      <c r="C49" s="8">
        <v>5185000</v>
      </c>
      <c r="D49" s="8">
        <v>3970000</v>
      </c>
      <c r="E49" s="9">
        <f t="shared" si="0"/>
        <v>10.090996898988358</v>
      </c>
      <c r="F49" s="8">
        <v>4682600</v>
      </c>
      <c r="G49" s="9">
        <f t="shared" si="5"/>
        <v>11.902292715164455</v>
      </c>
      <c r="H49" s="10">
        <v>47635</v>
      </c>
      <c r="I49" s="28" t="s">
        <v>49</v>
      </c>
      <c r="J49" s="8">
        <v>5779042.46</v>
      </c>
      <c r="K49" s="29">
        <f>J49</f>
        <v>5779042.46</v>
      </c>
      <c r="L49" s="8">
        <f t="shared" si="6"/>
        <v>0</v>
      </c>
      <c r="M49" s="27" t="s">
        <v>50</v>
      </c>
      <c r="N49" s="28" t="s">
        <v>13</v>
      </c>
      <c r="O49" s="28" t="s">
        <v>14</v>
      </c>
      <c r="P49" s="43" t="s">
        <v>13</v>
      </c>
    </row>
    <row r="50" spans="1:16" ht="15.4" x14ac:dyDescent="0.45">
      <c r="A50" s="6">
        <v>47</v>
      </c>
      <c r="B50" s="7" t="s">
        <v>103</v>
      </c>
      <c r="C50" s="8">
        <v>44070000</v>
      </c>
      <c r="D50" s="8">
        <v>44070000</v>
      </c>
      <c r="E50" s="9">
        <f t="shared" si="0"/>
        <v>112.01769101723349</v>
      </c>
      <c r="F50" s="8">
        <v>58648876.659999996</v>
      </c>
      <c r="G50" s="9">
        <f t="shared" si="5"/>
        <v>149.07446662599764</v>
      </c>
      <c r="H50" s="10">
        <v>51653</v>
      </c>
      <c r="I50" s="28" t="s">
        <v>49</v>
      </c>
      <c r="J50" s="8">
        <v>50500000</v>
      </c>
      <c r="K50" s="29">
        <v>0</v>
      </c>
      <c r="L50" s="8">
        <f t="shared" si="6"/>
        <v>50500000</v>
      </c>
      <c r="M50" s="27" t="s">
        <v>50</v>
      </c>
      <c r="N50" s="28" t="s">
        <v>13</v>
      </c>
      <c r="O50" s="28" t="s">
        <v>14</v>
      </c>
      <c r="P50" s="43" t="s">
        <v>13</v>
      </c>
    </row>
    <row r="51" spans="1:16" ht="15.4" x14ac:dyDescent="0.45">
      <c r="A51" s="6"/>
      <c r="B51" s="53" t="s">
        <v>69</v>
      </c>
      <c r="C51" s="54">
        <f>SUM(C29:C50)</f>
        <v>412815000</v>
      </c>
      <c r="D51" s="54">
        <f t="shared" ref="D51:F51" si="7">SUM(D29:D50)</f>
        <v>323100000</v>
      </c>
      <c r="E51" s="54">
        <f>SUM(E29:E50)</f>
        <v>821.25972243403987</v>
      </c>
      <c r="F51" s="54">
        <f t="shared" si="7"/>
        <v>388020612.98000002</v>
      </c>
      <c r="G51" s="54">
        <f>SUM(G29:G50)</f>
        <v>986.27576884754194</v>
      </c>
      <c r="H51" s="55"/>
      <c r="I51" s="56"/>
      <c r="J51" s="54">
        <f>SUM(J29:J50)</f>
        <v>431966532.76999998</v>
      </c>
      <c r="K51" s="54">
        <f t="shared" ref="K51:L51" si="8">SUM(K29:K50)</f>
        <v>303639807.76999998</v>
      </c>
      <c r="L51" s="54">
        <f t="shared" si="8"/>
        <v>128326725</v>
      </c>
      <c r="M51" s="27"/>
      <c r="N51" s="28"/>
      <c r="O51" s="28"/>
      <c r="P51" s="43"/>
    </row>
    <row r="52" spans="1:16" ht="15.4" x14ac:dyDescent="0.45">
      <c r="A52" s="6">
        <v>48</v>
      </c>
      <c r="B52" s="7" t="s">
        <v>71</v>
      </c>
      <c r="C52" s="8">
        <v>8995000</v>
      </c>
      <c r="D52" s="8">
        <v>7195000</v>
      </c>
      <c r="E52" s="9">
        <f>D52/393420</f>
        <v>18.288343246403336</v>
      </c>
      <c r="F52" s="8">
        <v>9233500</v>
      </c>
      <c r="G52" s="9">
        <f>F52/393420</f>
        <v>23.469828681815873</v>
      </c>
      <c r="H52" s="10">
        <v>48000</v>
      </c>
      <c r="I52" s="28" t="s">
        <v>49</v>
      </c>
      <c r="J52" s="8">
        <v>9382952</v>
      </c>
      <c r="K52" s="8">
        <v>9382952</v>
      </c>
      <c r="L52" s="8">
        <f>J52-K52</f>
        <v>0</v>
      </c>
      <c r="M52" s="27" t="s">
        <v>70</v>
      </c>
      <c r="N52" s="28" t="s">
        <v>13</v>
      </c>
      <c r="O52" s="28" t="s">
        <v>14</v>
      </c>
      <c r="P52" s="43" t="s">
        <v>13</v>
      </c>
    </row>
    <row r="53" spans="1:16" ht="15.4" x14ac:dyDescent="0.45">
      <c r="A53" s="6">
        <v>49</v>
      </c>
      <c r="B53" s="7" t="s">
        <v>72</v>
      </c>
      <c r="C53" s="8">
        <v>5525000</v>
      </c>
      <c r="D53" s="8">
        <v>4685000</v>
      </c>
      <c r="E53" s="9">
        <f t="shared" ref="E53:E57" si="9">D53/393420</f>
        <v>11.908393065934625</v>
      </c>
      <c r="F53" s="8">
        <v>6119187.6199999982</v>
      </c>
      <c r="G53" s="9">
        <f t="shared" ref="G53:G57" si="10">F53/393420</f>
        <v>15.553829546032226</v>
      </c>
      <c r="H53" s="10">
        <v>50192</v>
      </c>
      <c r="I53" s="28" t="s">
        <v>49</v>
      </c>
      <c r="J53" s="8">
        <v>5699036.9699999997</v>
      </c>
      <c r="K53" s="8">
        <v>5699036.9699999997</v>
      </c>
      <c r="L53" s="8">
        <f t="shared" ref="L53:L57" si="11">J53-K53</f>
        <v>0</v>
      </c>
      <c r="M53" s="27" t="s">
        <v>70</v>
      </c>
      <c r="N53" s="28" t="s">
        <v>13</v>
      </c>
      <c r="O53" s="28" t="s">
        <v>14</v>
      </c>
      <c r="P53" s="43" t="s">
        <v>13</v>
      </c>
    </row>
    <row r="54" spans="1:16" ht="15.4" x14ac:dyDescent="0.45">
      <c r="A54" s="6">
        <v>50</v>
      </c>
      <c r="B54" s="7" t="s">
        <v>73</v>
      </c>
      <c r="C54" s="8">
        <v>6770000</v>
      </c>
      <c r="D54" s="8">
        <v>6095000</v>
      </c>
      <c r="E54" s="9">
        <f t="shared" si="9"/>
        <v>15.492349143409079</v>
      </c>
      <c r="F54" s="8">
        <v>8051600</v>
      </c>
      <c r="G54" s="9">
        <f t="shared" si="10"/>
        <v>20.465660108789589</v>
      </c>
      <c r="H54" s="10">
        <v>50557</v>
      </c>
      <c r="I54" s="28" t="s">
        <v>49</v>
      </c>
      <c r="J54" s="8">
        <v>7200000</v>
      </c>
      <c r="K54" s="8">
        <v>7200000</v>
      </c>
      <c r="L54" s="8">
        <f t="shared" si="11"/>
        <v>0</v>
      </c>
      <c r="M54" s="27" t="s">
        <v>70</v>
      </c>
      <c r="N54" s="28" t="s">
        <v>13</v>
      </c>
      <c r="O54" s="28" t="s">
        <v>14</v>
      </c>
      <c r="P54" s="43" t="s">
        <v>13</v>
      </c>
    </row>
    <row r="55" spans="1:16" ht="15.4" x14ac:dyDescent="0.45">
      <c r="A55" s="6">
        <v>51</v>
      </c>
      <c r="B55" s="7" t="s">
        <v>74</v>
      </c>
      <c r="C55" s="8">
        <v>9845000</v>
      </c>
      <c r="D55" s="8">
        <v>9530000</v>
      </c>
      <c r="E55" s="9">
        <f t="shared" si="9"/>
        <v>24.223476183213869</v>
      </c>
      <c r="F55" s="8">
        <v>12128112.5</v>
      </c>
      <c r="G55" s="9">
        <f t="shared" si="10"/>
        <v>30.827391845864472</v>
      </c>
      <c r="H55" s="10">
        <v>50922</v>
      </c>
      <c r="I55" s="28" t="s">
        <v>49</v>
      </c>
      <c r="J55" s="8">
        <v>10844312.710000001</v>
      </c>
      <c r="K55" s="8">
        <v>0</v>
      </c>
      <c r="L55" s="8">
        <f t="shared" si="11"/>
        <v>10844312.710000001</v>
      </c>
      <c r="M55" s="27" t="s">
        <v>70</v>
      </c>
      <c r="N55" s="28" t="s">
        <v>13</v>
      </c>
      <c r="O55" s="28" t="s">
        <v>14</v>
      </c>
      <c r="P55" s="43" t="s">
        <v>13</v>
      </c>
    </row>
    <row r="56" spans="1:16" ht="15.4" x14ac:dyDescent="0.45">
      <c r="A56" s="6">
        <v>52</v>
      </c>
      <c r="B56" s="7" t="s">
        <v>104</v>
      </c>
      <c r="C56" s="8">
        <v>13540000</v>
      </c>
      <c r="D56" s="8">
        <v>13310000</v>
      </c>
      <c r="E56" s="9">
        <f t="shared" si="9"/>
        <v>33.831528646230488</v>
      </c>
      <c r="F56" s="8">
        <v>14437065</v>
      </c>
      <c r="G56" s="9">
        <f t="shared" si="10"/>
        <v>36.69631691322251</v>
      </c>
      <c r="H56" s="10">
        <v>51288</v>
      </c>
      <c r="I56" s="28" t="s">
        <v>49</v>
      </c>
      <c r="J56" s="8">
        <v>13490550.119999999</v>
      </c>
      <c r="K56" s="8">
        <f>J56</f>
        <v>13490550.119999999</v>
      </c>
      <c r="L56" s="8">
        <f t="shared" si="11"/>
        <v>0</v>
      </c>
      <c r="M56" s="27" t="s">
        <v>89</v>
      </c>
      <c r="N56" s="28" t="s">
        <v>13</v>
      </c>
      <c r="O56" s="28" t="s">
        <v>14</v>
      </c>
      <c r="P56" s="43" t="s">
        <v>13</v>
      </c>
    </row>
    <row r="57" spans="1:16" ht="15.4" x14ac:dyDescent="0.45">
      <c r="A57" s="6">
        <v>53</v>
      </c>
      <c r="B57" s="7" t="s">
        <v>105</v>
      </c>
      <c r="C57" s="8">
        <v>8390000</v>
      </c>
      <c r="D57" s="8">
        <v>8390000</v>
      </c>
      <c r="E57" s="9">
        <f t="shared" si="9"/>
        <v>21.325809567383459</v>
      </c>
      <c r="F57" s="8">
        <v>11227284.439999999</v>
      </c>
      <c r="G57" s="9">
        <f t="shared" si="10"/>
        <v>28.537655533526511</v>
      </c>
      <c r="H57" s="10">
        <v>48000</v>
      </c>
      <c r="I57" s="28" t="s">
        <v>49</v>
      </c>
      <c r="J57" s="8">
        <v>9500000</v>
      </c>
      <c r="K57" s="8">
        <v>0</v>
      </c>
      <c r="L57" s="8">
        <f t="shared" si="11"/>
        <v>9500000</v>
      </c>
      <c r="M57" s="27" t="s">
        <v>70</v>
      </c>
      <c r="N57" s="28" t="s">
        <v>13</v>
      </c>
      <c r="O57" s="28" t="s">
        <v>14</v>
      </c>
      <c r="P57" s="43" t="s">
        <v>13</v>
      </c>
    </row>
    <row r="58" spans="1:16" ht="15.4" x14ac:dyDescent="0.45">
      <c r="A58" s="6"/>
      <c r="B58" s="53" t="s">
        <v>75</v>
      </c>
      <c r="C58" s="54">
        <f>SUM(C52:C57)</f>
        <v>53065000</v>
      </c>
      <c r="D58" s="54">
        <f t="shared" ref="D58:E58" si="12">SUM(D52:D57)</f>
        <v>49205000</v>
      </c>
      <c r="E58" s="54">
        <f t="shared" si="12"/>
        <v>125.06989985257485</v>
      </c>
      <c r="F58" s="54">
        <f>SUM(F52:F57)</f>
        <v>61196749.559999995</v>
      </c>
      <c r="G58" s="54">
        <f>SUM(G52:G57)</f>
        <v>155.55068262925118</v>
      </c>
      <c r="H58" s="55"/>
      <c r="I58" s="56"/>
      <c r="J58" s="54">
        <f>SUM(J52:J57)</f>
        <v>56116851.799999997</v>
      </c>
      <c r="K58" s="54">
        <f t="shared" ref="K58:L58" si="13">SUM(K52:K57)</f>
        <v>35772539.089999996</v>
      </c>
      <c r="L58" s="54">
        <f t="shared" si="13"/>
        <v>20344312.710000001</v>
      </c>
      <c r="M58" s="27"/>
      <c r="N58" s="28"/>
      <c r="O58" s="28"/>
      <c r="P58" s="43"/>
    </row>
    <row r="59" spans="1:16" ht="15.4" x14ac:dyDescent="0.45">
      <c r="A59" s="6">
        <v>54</v>
      </c>
      <c r="B59" s="7" t="s">
        <v>76</v>
      </c>
      <c r="C59" s="8">
        <v>110200000</v>
      </c>
      <c r="D59" s="8">
        <v>101210000</v>
      </c>
      <c r="E59" s="9">
        <f>D59/393420</f>
        <v>257.25687560368056</v>
      </c>
      <c r="F59" s="8">
        <v>145265725</v>
      </c>
      <c r="G59" s="9">
        <f>F59/393420</f>
        <v>369.23828224289565</v>
      </c>
      <c r="H59" s="10">
        <v>48990</v>
      </c>
      <c r="I59" s="28" t="s">
        <v>49</v>
      </c>
      <c r="J59" s="8">
        <v>127705139</v>
      </c>
      <c r="K59" s="8">
        <f>J59</f>
        <v>127705139</v>
      </c>
      <c r="L59" s="8">
        <f>J59-K59</f>
        <v>0</v>
      </c>
      <c r="M59" s="27" t="s">
        <v>77</v>
      </c>
      <c r="N59" s="28" t="s">
        <v>78</v>
      </c>
      <c r="O59" s="28" t="s">
        <v>79</v>
      </c>
      <c r="P59" s="43" t="s">
        <v>80</v>
      </c>
    </row>
    <row r="60" spans="1:16" ht="15.4" x14ac:dyDescent="0.45">
      <c r="A60" s="6">
        <v>55</v>
      </c>
      <c r="B60" s="7" t="s">
        <v>81</v>
      </c>
      <c r="C60" s="30">
        <v>266080000</v>
      </c>
      <c r="D60" s="8">
        <v>266080000</v>
      </c>
      <c r="E60" s="9">
        <f t="shared" ref="E60:E62" si="14">D60/393420</f>
        <v>676.32555538610131</v>
      </c>
      <c r="F60" s="30">
        <v>525588850</v>
      </c>
      <c r="G60" s="9">
        <f t="shared" ref="G60:G62" si="15">F60/393420</f>
        <v>1335.9484774541202</v>
      </c>
      <c r="H60" s="31">
        <v>54103</v>
      </c>
      <c r="I60" s="28" t="s">
        <v>49</v>
      </c>
      <c r="J60" s="30">
        <v>287271665.29000002</v>
      </c>
      <c r="K60" s="30">
        <f>J60</f>
        <v>287271665.29000002</v>
      </c>
      <c r="L60" s="8">
        <f t="shared" ref="L60:L62" si="16">J60-K60</f>
        <v>0</v>
      </c>
      <c r="M60" s="67" t="s">
        <v>77</v>
      </c>
      <c r="N60" s="28" t="s">
        <v>78</v>
      </c>
      <c r="O60" s="28" t="s">
        <v>79</v>
      </c>
      <c r="P60" s="43" t="s">
        <v>80</v>
      </c>
    </row>
    <row r="61" spans="1:16" ht="15.4" x14ac:dyDescent="0.45">
      <c r="A61" s="6">
        <v>56</v>
      </c>
      <c r="B61" s="7" t="s">
        <v>82</v>
      </c>
      <c r="C61" s="30">
        <v>28250000</v>
      </c>
      <c r="D61" s="8">
        <v>21830000</v>
      </c>
      <c r="E61" s="9">
        <f t="shared" si="14"/>
        <v>55.487773880331453</v>
      </c>
      <c r="F61" s="30">
        <v>33110071.649999995</v>
      </c>
      <c r="G61" s="9">
        <f t="shared" si="15"/>
        <v>84.159604621015689</v>
      </c>
      <c r="H61" s="31">
        <v>51547</v>
      </c>
      <c r="I61" s="28" t="s">
        <v>49</v>
      </c>
      <c r="J61" s="30">
        <v>28047714.780000001</v>
      </c>
      <c r="K61" s="30">
        <f t="shared" ref="K61:K62" si="17">J61</f>
        <v>28047714.780000001</v>
      </c>
      <c r="L61" s="8">
        <f t="shared" si="16"/>
        <v>0</v>
      </c>
      <c r="M61" s="67" t="s">
        <v>77</v>
      </c>
      <c r="N61" s="28" t="s">
        <v>78</v>
      </c>
      <c r="O61" s="28" t="s">
        <v>79</v>
      </c>
      <c r="P61" s="43" t="s">
        <v>80</v>
      </c>
    </row>
    <row r="62" spans="1:16" ht="15.4" x14ac:dyDescent="0.45">
      <c r="A62" s="6">
        <v>57</v>
      </c>
      <c r="B62" s="7" t="s">
        <v>83</v>
      </c>
      <c r="C62" s="30">
        <v>171095000</v>
      </c>
      <c r="D62" s="8">
        <v>130395000</v>
      </c>
      <c r="E62" s="9">
        <f t="shared" si="14"/>
        <v>331.43968278175993</v>
      </c>
      <c r="F62" s="30">
        <v>240497250</v>
      </c>
      <c r="G62" s="9">
        <f t="shared" si="15"/>
        <v>611.29899344212288</v>
      </c>
      <c r="H62" s="31">
        <v>54103</v>
      </c>
      <c r="I62" s="28" t="s">
        <v>49</v>
      </c>
      <c r="J62" s="30">
        <v>184680619.93000001</v>
      </c>
      <c r="K62" s="30">
        <f t="shared" si="17"/>
        <v>184680619.93000001</v>
      </c>
      <c r="L62" s="8">
        <f t="shared" si="16"/>
        <v>0</v>
      </c>
      <c r="M62" s="67" t="s">
        <v>77</v>
      </c>
      <c r="N62" s="28"/>
      <c r="O62" s="32" t="s">
        <v>84</v>
      </c>
      <c r="P62" s="43"/>
    </row>
    <row r="63" spans="1:16" ht="15.75" thickBot="1" x14ac:dyDescent="0.5">
      <c r="A63" s="6"/>
      <c r="B63" s="57" t="s">
        <v>85</v>
      </c>
      <c r="C63" s="58">
        <f>SUM(C59:C62)</f>
        <v>575625000</v>
      </c>
      <c r="D63" s="58">
        <f>SUM(D59:D62)</f>
        <v>519515000</v>
      </c>
      <c r="E63" s="58">
        <f>SUM(E59:E62)</f>
        <v>1320.5098876518732</v>
      </c>
      <c r="F63" s="58">
        <f t="shared" ref="F63:G63" si="18">SUM(F59:F62)</f>
        <v>944461896.64999998</v>
      </c>
      <c r="G63" s="58">
        <f t="shared" si="18"/>
        <v>2400.6453577601542</v>
      </c>
      <c r="H63" s="59"/>
      <c r="I63" s="60"/>
      <c r="J63" s="58">
        <f>SUM(J59:J62)</f>
        <v>627705139</v>
      </c>
      <c r="K63" s="58">
        <f t="shared" ref="K63:L63" si="19">SUM(K59:K62)</f>
        <v>627705139</v>
      </c>
      <c r="L63" s="58">
        <f t="shared" si="19"/>
        <v>0</v>
      </c>
      <c r="M63" s="33"/>
      <c r="N63" s="32"/>
      <c r="O63" s="32"/>
      <c r="P63" s="44"/>
    </row>
    <row r="64" spans="1:16" ht="15.75" thickBot="1" x14ac:dyDescent="0.5">
      <c r="A64" s="6"/>
      <c r="B64" s="61" t="s">
        <v>86</v>
      </c>
      <c r="C64" s="62">
        <f>C63+C58+C51+C28</f>
        <v>1810885000</v>
      </c>
      <c r="D64" s="62">
        <f>D63+D58+D51+D28</f>
        <v>1495745000</v>
      </c>
      <c r="E64" s="62">
        <f>E63+E58+E51+E28</f>
        <v>3801.9038178028568</v>
      </c>
      <c r="F64" s="62">
        <f>F63+F58+F51+F28</f>
        <v>2140474785.3800001</v>
      </c>
      <c r="G64" s="62">
        <f>G63+G58+G51+G28</f>
        <v>5440.6862523003401</v>
      </c>
      <c r="H64" s="62"/>
      <c r="I64" s="63"/>
      <c r="J64" s="62">
        <f>J63+J58+J51+J28</f>
        <v>1927584619.4099998</v>
      </c>
      <c r="K64" s="62">
        <f>K63+K58+K51+K28</f>
        <v>1450793436.3099999</v>
      </c>
      <c r="L64" s="62">
        <f>L63+L58+L51+L28</f>
        <v>476791183.10000002</v>
      </c>
      <c r="M64" s="34"/>
      <c r="N64" s="35"/>
      <c r="O64" s="35"/>
      <c r="P64" s="36"/>
    </row>
    <row r="65" spans="1:3" ht="15.4" x14ac:dyDescent="0.45">
      <c r="A65" s="37" t="s">
        <v>87</v>
      </c>
      <c r="B65" s="38" t="s">
        <v>88</v>
      </c>
      <c r="C65" s="39" t="s">
        <v>107</v>
      </c>
    </row>
  </sheetData>
  <phoneticPr fontId="8" type="noConversion"/>
  <dataValidations count="1">
    <dataValidation type="list" allowBlank="1" showInputMessage="1" showErrorMessage="1" sqref="I3:I64" xr:uid="{AFC91264-689F-4CB5-BE55-6FCFB9F5B711}">
      <formula1>#REF!</formula1>
    </dataValidation>
  </dataValidations>
  <pageMargins left="0.7" right="0.7" top="0.75" bottom="0.75" header="0.3" footer="0.3"/>
  <pageSetup paperSize="5" scale="44" orientation="landscape" r:id="rId1"/>
  <headerFooter>
    <oddHeader>&amp;C3 - Individual Debt Obligations</oddHeader>
  </headerFooter>
  <ignoredErrors>
    <ignoredError sqref="G58 E58 E28 G28 E51 K28:L28 L51 L5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1611-760D-4122-83F5-1D0E4BAF213B}">
  <dimension ref="A1:D14"/>
  <sheetViews>
    <sheetView showGridLines="0" workbookViewId="0">
      <selection activeCell="F9" sqref="F9"/>
    </sheetView>
  </sheetViews>
  <sheetFormatPr defaultRowHeight="14.25" x14ac:dyDescent="0.45"/>
  <cols>
    <col min="1" max="1" width="50" customWidth="1"/>
    <col min="2" max="4" width="22.46484375" customWidth="1"/>
    <col min="6" max="6" width="12.265625" bestFit="1" customWidth="1"/>
  </cols>
  <sheetData>
    <row r="1" spans="1:4" ht="42" x14ac:dyDescent="0.65">
      <c r="A1" s="69"/>
      <c r="B1" s="70" t="s">
        <v>121</v>
      </c>
      <c r="C1" s="70" t="s">
        <v>122</v>
      </c>
      <c r="D1" s="70" t="s">
        <v>123</v>
      </c>
    </row>
    <row r="2" spans="1:4" ht="18" x14ac:dyDescent="0.55000000000000004">
      <c r="A2" s="71" t="s">
        <v>124</v>
      </c>
      <c r="B2" s="78">
        <v>640830000</v>
      </c>
      <c r="C2" s="78">
        <f>D2-B2</f>
        <v>163543752.59000003</v>
      </c>
      <c r="D2" s="78">
        <v>804373752.59000003</v>
      </c>
    </row>
    <row r="3" spans="1:4" ht="18" x14ac:dyDescent="0.55000000000000004">
      <c r="A3" s="71" t="s">
        <v>125</v>
      </c>
      <c r="B3" s="79">
        <v>320185000</v>
      </c>
      <c r="C3" s="79">
        <f>D3-B3</f>
        <v>66134957.800000012</v>
      </c>
      <c r="D3" s="79">
        <v>386319957.80000001</v>
      </c>
    </row>
    <row r="4" spans="1:4" ht="18" x14ac:dyDescent="0.55000000000000004">
      <c r="A4" s="71" t="s">
        <v>126</v>
      </c>
      <c r="B4" s="79">
        <v>55060000</v>
      </c>
      <c r="C4" s="79">
        <f t="shared" ref="C4:C6" si="0">D4-B4</f>
        <v>15349927.170000002</v>
      </c>
      <c r="D4" s="79">
        <v>70409927.170000002</v>
      </c>
    </row>
    <row r="5" spans="1:4" ht="18" x14ac:dyDescent="0.55000000000000004">
      <c r="A5" s="71" t="s">
        <v>127</v>
      </c>
      <c r="B5" s="79">
        <v>519515000</v>
      </c>
      <c r="C5" s="79">
        <f t="shared" si="0"/>
        <v>395034698</v>
      </c>
      <c r="D5" s="79">
        <v>914549698</v>
      </c>
    </row>
    <row r="6" spans="1:4" ht="18" x14ac:dyDescent="0.55000000000000004">
      <c r="A6" s="71" t="s">
        <v>128</v>
      </c>
      <c r="B6" s="79">
        <v>9505000</v>
      </c>
      <c r="C6" s="79">
        <f t="shared" si="0"/>
        <v>7136900</v>
      </c>
      <c r="D6" s="79">
        <v>16641900</v>
      </c>
    </row>
    <row r="7" spans="1:4" ht="18.399999999999999" thickBot="1" x14ac:dyDescent="0.6">
      <c r="A7" s="75" t="s">
        <v>129</v>
      </c>
      <c r="B7" s="76">
        <f>SUM(B2:B6)</f>
        <v>1545095000</v>
      </c>
      <c r="C7" s="76">
        <f t="shared" ref="C7:D7" si="1">SUM(C2:C6)</f>
        <v>647200235.56000006</v>
      </c>
      <c r="D7" s="76">
        <f t="shared" si="1"/>
        <v>2192295235.5600004</v>
      </c>
    </row>
    <row r="8" spans="1:4" ht="22.15" x14ac:dyDescent="0.55000000000000004">
      <c r="A8" s="73" t="s">
        <v>130</v>
      </c>
      <c r="B8" s="79">
        <v>99850000</v>
      </c>
      <c r="C8" s="74"/>
      <c r="D8" s="74"/>
    </row>
    <row r="9" spans="1:4" ht="22.15" x14ac:dyDescent="0.55000000000000004">
      <c r="A9" s="71" t="s">
        <v>131</v>
      </c>
      <c r="B9" s="79">
        <f>640830000+99850000</f>
        <v>740680000</v>
      </c>
      <c r="C9" s="77"/>
      <c r="D9" s="69"/>
    </row>
    <row r="10" spans="1:4" s="68" customFormat="1" ht="22.15" x14ac:dyDescent="0.45">
      <c r="A10" s="80" t="s">
        <v>132</v>
      </c>
      <c r="B10" s="83">
        <v>399560</v>
      </c>
      <c r="C10" s="81"/>
      <c r="D10" s="82"/>
    </row>
    <row r="11" spans="1:4" ht="22.15" x14ac:dyDescent="0.55000000000000004">
      <c r="A11" s="71" t="s">
        <v>133</v>
      </c>
      <c r="B11" s="79">
        <v>1603.84</v>
      </c>
      <c r="C11" s="77"/>
      <c r="D11" s="69"/>
    </row>
    <row r="12" spans="1:4" ht="22.15" x14ac:dyDescent="0.55000000000000004">
      <c r="A12" s="71" t="s">
        <v>134</v>
      </c>
      <c r="B12" s="79">
        <f>B9/B10</f>
        <v>1853.7391130243268</v>
      </c>
      <c r="C12" s="77"/>
      <c r="D12" s="69"/>
    </row>
    <row r="13" spans="1:4" ht="22.15" x14ac:dyDescent="0.55000000000000004">
      <c r="A13" s="71" t="s">
        <v>135</v>
      </c>
      <c r="B13" s="79">
        <v>2013.15</v>
      </c>
      <c r="C13" s="69"/>
      <c r="D13" s="69"/>
    </row>
    <row r="14" spans="1:4" ht="22.15" x14ac:dyDescent="0.55000000000000004">
      <c r="A14" s="69"/>
      <c r="B14" s="72"/>
      <c r="C14" s="72"/>
      <c r="D14" s="7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335C182859864F8FC95668C22825E7" ma:contentTypeVersion="11" ma:contentTypeDescription="Create a new document." ma:contentTypeScope="" ma:versionID="8ab4dfb94ea927880819fb733199d0eb">
  <xsd:schema xmlns:xsd="http://www.w3.org/2001/XMLSchema" xmlns:xs="http://www.w3.org/2001/XMLSchema" xmlns:p="http://schemas.microsoft.com/office/2006/metadata/properties" xmlns:ns3="26b1a6c3-270f-4551-9ae0-de759165f26f" xmlns:ns4="b7b0444c-d472-48b6-a271-54e0ffe50a75" targetNamespace="http://schemas.microsoft.com/office/2006/metadata/properties" ma:root="true" ma:fieldsID="6e8ebc5be295bfdd2b8122e0b0855232" ns3:_="" ns4:_="">
    <xsd:import namespace="26b1a6c3-270f-4551-9ae0-de759165f26f"/>
    <xsd:import namespace="b7b0444c-d472-48b6-a271-54e0ffe50a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a6c3-270f-4551-9ae0-de759165f2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0444c-d472-48b6-a271-54e0ffe50a7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65BA2B-9474-44B9-8F99-CC26A0B5261B}">
  <ds:schemaRefs>
    <ds:schemaRef ds:uri="http://purl.org/dc/terms/"/>
    <ds:schemaRef ds:uri="b7b0444c-d472-48b6-a271-54e0ffe50a7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6b1a6c3-270f-4551-9ae0-de759165f26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3F897C-692A-4186-8BCE-746B2D508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b1a6c3-270f-4551-9ae0-de759165f26f"/>
    <ds:schemaRef ds:uri="b7b0444c-d472-48b6-a271-54e0ffe50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08F5A2-74AF-483D-9949-B6902FADDA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Individual Debt Obligation 2024</vt:lpstr>
      <vt:lpstr>Individual Debt Obligation 2023</vt:lpstr>
      <vt:lpstr>Individual Debt Obligation 2022</vt:lpstr>
      <vt:lpstr>Individual Debt Obligation 2021</vt:lpstr>
      <vt:lpstr>Sheet1</vt:lpstr>
      <vt:lpstr>'Individual Debt Obligation 2021'!Print_Area</vt:lpstr>
      <vt:lpstr>'Individual Debt Obligation 2022'!Print_Area</vt:lpstr>
      <vt:lpstr>'Individual Debt Obligation 2023'!Print_Area</vt:lpstr>
      <vt:lpstr>'Individual Debt Obligation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Davies</dc:creator>
  <cp:lastModifiedBy>Lisa Williams</cp:lastModifiedBy>
  <dcterms:created xsi:type="dcterms:W3CDTF">2021-04-06T17:35:46Z</dcterms:created>
  <dcterms:modified xsi:type="dcterms:W3CDTF">2024-12-19T17:55:42Z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0x01010004335C182859864F8FC95668C22825E7</vt:lpwstr>
  </property>
</Properties>
</file>